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1" documentId="11_A7870FFF05A9C0C829FC1FD6A7865CE762B1BFEB" xr6:coauthVersionLast="41" xr6:coauthVersionMax="41" xr10:uidLastSave="{F65C8B9C-EA78-4FC3-9A60-8269106FA968}"/>
  <bookViews>
    <workbookView xWindow="-120" yWindow="-120" windowWidth="29040" windowHeight="15840" xr2:uid="{00000000-000D-0000-FFFF-FFFF00000000}"/>
  </bookViews>
  <sheets>
    <sheet name="Summary" sheetId="5" r:id="rId1"/>
    <sheet name="SDGE Dollar Forecast" sheetId="1" r:id="rId2"/>
    <sheet name="Total Forecast" sheetId="8" r:id="rId3"/>
    <sheet name="Reference" sheetId="6" r:id="rId4"/>
    <sheet name="Split - SDG&amp;E &amp; Customer Costs" sheetId="7" r:id="rId5"/>
  </sheets>
  <definedNames>
    <definedName name="_xlnm._FilterDatabase" localSheetId="1" hidden="1">'SDGE Dollar Forecast'!$A$3:$G$105</definedName>
    <definedName name="_xlnm._FilterDatabase" localSheetId="2" hidden="1">'Total Forecast'!$A$3:$G$105</definedName>
    <definedName name="_Toc392670256" localSheetId="1">'SDGE Dollar Forecast'!$A$1</definedName>
    <definedName name="_Toc392670256" localSheetId="2">'Total Forecast'!$A$1</definedName>
    <definedName name="_xlnm.Print_Area" localSheetId="1">'SDGE Dollar Forecast'!$A$1:$G$105</definedName>
    <definedName name="_xlnm.Print_Area" localSheetId="2">'Total Forecast'!$A$1:$G$105</definedName>
    <definedName name="_xlnm.Print_Titles" localSheetId="1">'SDGE Dollar Forecast'!$1:$3</definedName>
    <definedName name="_xlnm.Print_Titles" localSheetId="2">'Total Forecast'!$1:$3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0" i="1" l="1"/>
  <c r="F90" i="1"/>
  <c r="E90" i="1"/>
  <c r="G80" i="1"/>
  <c r="F80" i="1"/>
  <c r="E80" i="1"/>
  <c r="G5" i="5" l="1"/>
  <c r="H5" i="5"/>
  <c r="F5" i="5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F16" i="5"/>
  <c r="F15" i="5"/>
  <c r="F14" i="5"/>
  <c r="F13" i="5"/>
  <c r="F12" i="5"/>
  <c r="F11" i="5"/>
  <c r="F10" i="5"/>
  <c r="F9" i="5"/>
  <c r="G8" i="5"/>
  <c r="H8" i="5"/>
  <c r="F8" i="5"/>
  <c r="G7" i="5"/>
  <c r="H7" i="5"/>
  <c r="F7" i="5"/>
  <c r="G6" i="5"/>
  <c r="H6" i="5"/>
  <c r="F6" i="5"/>
  <c r="G4" i="5"/>
  <c r="H4" i="5"/>
  <c r="F4" i="5"/>
  <c r="E32" i="1"/>
  <c r="F32" i="1"/>
  <c r="G32" i="1"/>
  <c r="E33" i="1"/>
  <c r="F33" i="1"/>
  <c r="E34" i="1"/>
  <c r="F34" i="1"/>
  <c r="G34" i="1"/>
  <c r="E35" i="1"/>
  <c r="F35" i="1"/>
  <c r="G35" i="1"/>
  <c r="E36" i="1"/>
  <c r="F36" i="1"/>
  <c r="G36" i="1"/>
  <c r="E37" i="1"/>
  <c r="F37" i="1"/>
  <c r="G37" i="1"/>
  <c r="E38" i="1"/>
  <c r="F38" i="1"/>
  <c r="G38" i="1"/>
  <c r="E39" i="1"/>
  <c r="F39" i="1"/>
  <c r="G39" i="1"/>
  <c r="E40" i="1"/>
  <c r="F40" i="1"/>
  <c r="G40" i="1"/>
  <c r="E41" i="1"/>
  <c r="F41" i="1"/>
  <c r="G41" i="1"/>
  <c r="E42" i="1"/>
  <c r="F42" i="1"/>
  <c r="G42" i="1"/>
  <c r="E43" i="1"/>
  <c r="F43" i="1"/>
  <c r="G43" i="1"/>
  <c r="E44" i="1"/>
  <c r="F44" i="1"/>
  <c r="G44" i="1"/>
  <c r="E45" i="1"/>
  <c r="F45" i="1"/>
  <c r="G45" i="1"/>
  <c r="E46" i="1"/>
  <c r="F46" i="1"/>
  <c r="G46" i="1"/>
  <c r="E47" i="1"/>
  <c r="F47" i="1"/>
  <c r="G47" i="1"/>
  <c r="E48" i="1"/>
  <c r="F48" i="1"/>
  <c r="G48" i="1"/>
  <c r="E49" i="1"/>
  <c r="F49" i="1"/>
  <c r="G49" i="1"/>
  <c r="E50" i="1"/>
  <c r="F50" i="1"/>
  <c r="G50" i="1"/>
  <c r="E51" i="1"/>
  <c r="F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E56" i="1"/>
  <c r="F56" i="1"/>
  <c r="G56" i="1"/>
  <c r="E57" i="1"/>
  <c r="F57" i="1"/>
  <c r="G57" i="1"/>
  <c r="E58" i="1"/>
  <c r="F58" i="1"/>
  <c r="G58" i="1"/>
  <c r="E59" i="1"/>
  <c r="F59" i="1"/>
  <c r="G59" i="1"/>
  <c r="E60" i="1"/>
  <c r="F60" i="1"/>
  <c r="G60" i="1"/>
  <c r="E61" i="1"/>
  <c r="F61" i="1"/>
  <c r="G61" i="1"/>
  <c r="E62" i="1"/>
  <c r="F62" i="1"/>
  <c r="G62" i="1"/>
  <c r="E63" i="1"/>
  <c r="F63" i="1"/>
  <c r="G63" i="1"/>
  <c r="E64" i="1"/>
  <c r="F64" i="1"/>
  <c r="G64" i="1"/>
  <c r="E65" i="1"/>
  <c r="F65" i="1"/>
  <c r="G65" i="1"/>
  <c r="E66" i="1"/>
  <c r="F66" i="1"/>
  <c r="G66" i="1"/>
  <c r="E67" i="1"/>
  <c r="F67" i="1"/>
  <c r="G67" i="1"/>
  <c r="E68" i="1"/>
  <c r="F68" i="1"/>
  <c r="G68" i="1"/>
  <c r="E69" i="1"/>
  <c r="F69" i="1"/>
  <c r="G69" i="1"/>
  <c r="E70" i="1"/>
  <c r="F70" i="1"/>
  <c r="G70" i="1"/>
  <c r="E71" i="1"/>
  <c r="F71" i="1"/>
  <c r="G71" i="1"/>
  <c r="E72" i="1"/>
  <c r="F72" i="1"/>
  <c r="G72" i="1"/>
  <c r="E73" i="1"/>
  <c r="F73" i="1"/>
  <c r="G73" i="1"/>
  <c r="E74" i="1"/>
  <c r="F74" i="1"/>
  <c r="G74" i="1"/>
  <c r="E75" i="1"/>
  <c r="F75" i="1"/>
  <c r="G75" i="1"/>
  <c r="E76" i="1"/>
  <c r="F76" i="1"/>
  <c r="G76" i="1"/>
  <c r="E77" i="1"/>
  <c r="F77" i="1"/>
  <c r="G77" i="1"/>
  <c r="E78" i="1"/>
  <c r="F78" i="1"/>
  <c r="G78" i="1"/>
  <c r="E79" i="1"/>
  <c r="F79" i="1"/>
  <c r="G79" i="1"/>
  <c r="E81" i="1"/>
  <c r="F81" i="1"/>
  <c r="G81" i="1"/>
  <c r="E82" i="1"/>
  <c r="F82" i="1"/>
  <c r="G82" i="1"/>
  <c r="E83" i="1"/>
  <c r="F83" i="1"/>
  <c r="G83" i="1"/>
  <c r="E84" i="1"/>
  <c r="F84" i="1"/>
  <c r="G84" i="1"/>
  <c r="E85" i="1"/>
  <c r="F85" i="1"/>
  <c r="G85" i="1"/>
  <c r="E86" i="1"/>
  <c r="F86" i="1"/>
  <c r="G86" i="1"/>
  <c r="E87" i="1"/>
  <c r="F87" i="1"/>
  <c r="G87" i="1"/>
  <c r="E88" i="1"/>
  <c r="F88" i="1"/>
  <c r="G88" i="1"/>
  <c r="E89" i="1"/>
  <c r="F89" i="1"/>
  <c r="G89" i="1"/>
  <c r="E91" i="1"/>
  <c r="F91" i="1"/>
  <c r="G91" i="1"/>
  <c r="E92" i="1"/>
  <c r="F92" i="1"/>
  <c r="G92" i="1"/>
  <c r="E93" i="1"/>
  <c r="F93" i="1"/>
  <c r="G93" i="1"/>
  <c r="E94" i="1"/>
  <c r="F94" i="1"/>
  <c r="G94" i="1"/>
  <c r="E95" i="1"/>
  <c r="F95" i="1"/>
  <c r="G95" i="1"/>
  <c r="E96" i="1"/>
  <c r="F96" i="1"/>
  <c r="G96" i="1"/>
  <c r="E97" i="1"/>
  <c r="F97" i="1"/>
  <c r="G97" i="1"/>
  <c r="E98" i="1"/>
  <c r="F98" i="1"/>
  <c r="G98" i="1"/>
  <c r="E99" i="1"/>
  <c r="F99" i="1"/>
  <c r="G99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8" i="1"/>
  <c r="F108" i="1"/>
  <c r="G108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6" i="1"/>
  <c r="F116" i="1"/>
  <c r="G116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1" i="1"/>
  <c r="F121" i="1"/>
  <c r="G121" i="1"/>
  <c r="F31" i="1"/>
  <c r="G31" i="1"/>
  <c r="E31" i="1"/>
  <c r="F25" i="1"/>
  <c r="G25" i="1"/>
  <c r="F26" i="1"/>
  <c r="G26" i="1"/>
  <c r="F27" i="1"/>
  <c r="G27" i="1"/>
  <c r="F28" i="1"/>
  <c r="G28" i="1"/>
  <c r="E26" i="1"/>
  <c r="E27" i="1"/>
  <c r="E28" i="1"/>
  <c r="E25" i="1"/>
  <c r="F17" i="1"/>
  <c r="G17" i="1"/>
  <c r="E17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E5" i="1"/>
  <c r="E6" i="1"/>
  <c r="E7" i="1"/>
  <c r="E8" i="1"/>
  <c r="E9" i="1"/>
  <c r="E10" i="1"/>
  <c r="E11" i="1"/>
  <c r="E12" i="1"/>
  <c r="E13" i="1"/>
  <c r="E14" i="1"/>
  <c r="E4" i="1"/>
  <c r="F122" i="8"/>
  <c r="E122" i="8"/>
  <c r="G33" i="8"/>
  <c r="G122" i="8" s="1"/>
  <c r="G33" i="1" l="1"/>
  <c r="G17" i="5"/>
  <c r="H17" i="5"/>
  <c r="F17" i="5"/>
  <c r="F16" i="1" l="1"/>
  <c r="G16" i="1"/>
  <c r="F18" i="1" l="1"/>
  <c r="G18" i="1"/>
  <c r="F19" i="1"/>
  <c r="G19" i="1"/>
  <c r="F20" i="1"/>
  <c r="G20" i="1"/>
  <c r="F21" i="1"/>
  <c r="G21" i="1"/>
  <c r="F22" i="1"/>
  <c r="G22" i="1"/>
  <c r="F23" i="1"/>
  <c r="C28" i="5" s="1"/>
  <c r="G23" i="1"/>
  <c r="D28" i="5" s="1"/>
  <c r="F24" i="1"/>
  <c r="G24" i="1"/>
  <c r="F30" i="1"/>
  <c r="G30" i="1"/>
  <c r="E30" i="1"/>
  <c r="E29" i="1"/>
  <c r="E19" i="1"/>
  <c r="E20" i="1"/>
  <c r="E21" i="1"/>
  <c r="E22" i="1"/>
  <c r="E23" i="1"/>
  <c r="B28" i="5" s="1"/>
  <c r="E28" i="5" s="1"/>
  <c r="E24" i="1"/>
  <c r="E18" i="1"/>
  <c r="E16" i="1"/>
  <c r="F15" i="1"/>
  <c r="G15" i="1"/>
  <c r="E15" i="1"/>
  <c r="I13" i="7"/>
  <c r="E12" i="7"/>
  <c r="G29" i="1" s="1"/>
  <c r="D12" i="7"/>
  <c r="F29" i="1" s="1"/>
  <c r="I11" i="7"/>
  <c r="I10" i="7"/>
  <c r="I9" i="7"/>
  <c r="I8" i="7"/>
  <c r="I7" i="7"/>
  <c r="I6" i="7"/>
  <c r="I5" i="7"/>
  <c r="I4" i="7"/>
  <c r="I3" i="7"/>
  <c r="B4" i="5" l="1"/>
  <c r="B26" i="5" s="1"/>
  <c r="I12" i="7"/>
  <c r="D16" i="5"/>
  <c r="D27" i="5" s="1"/>
  <c r="D15" i="5"/>
  <c r="D14" i="5"/>
  <c r="D13" i="5"/>
  <c r="D12" i="5"/>
  <c r="D11" i="5"/>
  <c r="D10" i="5"/>
  <c r="D9" i="5"/>
  <c r="D8" i="5"/>
  <c r="D7" i="5"/>
  <c r="D6" i="5"/>
  <c r="D5" i="5"/>
  <c r="D4" i="5"/>
  <c r="D26" i="5" s="1"/>
  <c r="C16" i="5"/>
  <c r="C27" i="5" s="1"/>
  <c r="C15" i="5"/>
  <c r="C14" i="5"/>
  <c r="C13" i="5"/>
  <c r="C12" i="5"/>
  <c r="C11" i="5"/>
  <c r="C10" i="5"/>
  <c r="C9" i="5"/>
  <c r="C8" i="5"/>
  <c r="C7" i="5"/>
  <c r="C6" i="5"/>
  <c r="C5" i="5"/>
  <c r="C4" i="5"/>
  <c r="C26" i="5" s="1"/>
  <c r="B16" i="5"/>
  <c r="B15" i="5"/>
  <c r="B14" i="5"/>
  <c r="B13" i="5"/>
  <c r="B12" i="5"/>
  <c r="B11" i="5"/>
  <c r="B10" i="5"/>
  <c r="B9" i="5"/>
  <c r="B8" i="5"/>
  <c r="B7" i="5"/>
  <c r="B6" i="5"/>
  <c r="B5" i="5"/>
  <c r="F122" i="1"/>
  <c r="E122" i="1"/>
  <c r="G122" i="1"/>
  <c r="B27" i="5" l="1"/>
  <c r="E27" i="5" s="1"/>
  <c r="E26" i="5"/>
  <c r="D17" i="5" l="1"/>
  <c r="C17" i="5"/>
  <c r="B17" i="5"/>
  <c r="C21" i="5" l="1"/>
  <c r="C19" i="5"/>
  <c r="D21" i="5"/>
  <c r="D19" i="5"/>
  <c r="B19" i="5"/>
  <c r="B21" i="5"/>
</calcChain>
</file>

<file path=xl/sharedStrings.xml><?xml version="1.0" encoding="utf-8"?>
<sst xmlns="http://schemas.openxmlformats.org/spreadsheetml/2006/main" count="4183" uniqueCount="474">
  <si>
    <t>Budget Code</t>
  </si>
  <si>
    <t>Budget Name</t>
  </si>
  <si>
    <t>Category</t>
  </si>
  <si>
    <t>Franchise</t>
  </si>
  <si>
    <t>Mandated</t>
  </si>
  <si>
    <t>Overhead Pools</t>
  </si>
  <si>
    <t>Safety and Risk Management</t>
  </si>
  <si>
    <t>GROSS CAPITAL</t>
  </si>
  <si>
    <t>APPENDIX A – LIST OF BUDGET CODES IN NUMERICAL ORDER</t>
  </si>
  <si>
    <t>Budget Code Name</t>
  </si>
  <si>
    <t>Local Engineering -Distribution</t>
  </si>
  <si>
    <t>Local Engineering -Substation</t>
  </si>
  <si>
    <t>Department OH</t>
  </si>
  <si>
    <t>Contract Administration</t>
  </si>
  <si>
    <t>Yes</t>
  </si>
  <si>
    <t>No</t>
  </si>
  <si>
    <t>FRANCHISE</t>
  </si>
  <si>
    <t>CAPACITY/EXPANSION</t>
  </si>
  <si>
    <t>NEW BUSINESS</t>
  </si>
  <si>
    <t>RELIABILITY/IMPROVEMENTS</t>
  </si>
  <si>
    <t>EQUIP/TOOLS/MISC</t>
  </si>
  <si>
    <t>TRANSFORMERS</t>
  </si>
  <si>
    <t>MATERIALS</t>
  </si>
  <si>
    <t>OH RESIDENTIAL NB</t>
  </si>
  <si>
    <t>UG RESIDENTIAL NB</t>
  </si>
  <si>
    <t>MANDATED</t>
  </si>
  <si>
    <t>OVERHEAD POOLS</t>
  </si>
  <si>
    <t>SUNRISE POWERLINK</t>
  </si>
  <si>
    <t>ECO SUBSTATION</t>
  </si>
  <si>
    <t>CPP - DEFAULT</t>
  </si>
  <si>
    <t>DOE MICROGRID</t>
  </si>
  <si>
    <t>MESA COLLEGE DR 20SD</t>
  </si>
  <si>
    <t>ELM AVE 20A</t>
  </si>
  <si>
    <t>GARRISON ST 20A</t>
  </si>
  <si>
    <t>CANON ST 20A</t>
  </si>
  <si>
    <t>K ST PHASE 2 20A</t>
  </si>
  <si>
    <t>BRIARWOOD RD 20A</t>
  </si>
  <si>
    <t>WAITE DR 20A</t>
  </si>
  <si>
    <t>NEW SANTEE C1139</t>
  </si>
  <si>
    <t>CEC MICROGRID</t>
  </si>
  <si>
    <t>METER FARM EXPANSION</t>
  </si>
  <si>
    <t>SMART TRANSFORMERS</t>
  </si>
  <si>
    <t>POWERWORKZ</t>
  </si>
  <si>
    <t>SANTA YSABEL MICROGR</t>
  </si>
  <si>
    <t>BALBOA PARK MICROGRI</t>
  </si>
  <si>
    <t>SMART COMMUNITY CIVI</t>
  </si>
  <si>
    <t>DERMS/MICROGRID CONT</t>
  </si>
  <si>
    <t>New Business - Demand</t>
  </si>
  <si>
    <t>Easements</t>
  </si>
  <si>
    <t>Capacity</t>
  </si>
  <si>
    <t>Reliability</t>
  </si>
  <si>
    <t>Miscellaneous</t>
  </si>
  <si>
    <t>New Business - Customer</t>
  </si>
  <si>
    <t>Total</t>
  </si>
  <si>
    <t>Category Details</t>
  </si>
  <si>
    <t>New Business Customer</t>
  </si>
  <si>
    <t>New Business Demand</t>
  </si>
  <si>
    <t>Overhead Pools-Substation</t>
  </si>
  <si>
    <t>Reliability-Substation</t>
  </si>
  <si>
    <t>Capacity-Substation</t>
  </si>
  <si>
    <t>Substation-Capacity</t>
  </si>
  <si>
    <t>Estimated 2017</t>
  </si>
  <si>
    <t>Estimated 2018</t>
  </si>
  <si>
    <t>Estimated 2019</t>
  </si>
  <si>
    <t>00100.0</t>
  </si>
  <si>
    <t>ELEC TRANS LINE RELI</t>
  </si>
  <si>
    <t>TRANSMISSION DRIVEN PROJECTS</t>
  </si>
  <si>
    <t>00102.0</t>
  </si>
  <si>
    <t>ELEC TRANS LINE RELO</t>
  </si>
  <si>
    <t>00103.0</t>
  </si>
  <si>
    <t>TRANSMISSION SUBSTAT</t>
  </si>
  <si>
    <t>00105.0</t>
  </si>
  <si>
    <t>ELECTRIC TRANS. STRE</t>
  </si>
  <si>
    <t>00202.0</t>
  </si>
  <si>
    <t>ELECTRIC METERS &amp; RE</t>
  </si>
  <si>
    <t>00203.0</t>
  </si>
  <si>
    <t>DISTRIBUTION SUBSTAT</t>
  </si>
  <si>
    <t>00204.0</t>
  </si>
  <si>
    <t>ELECTRIC DISTRIBUTIO</t>
  </si>
  <si>
    <t>00205.0</t>
  </si>
  <si>
    <t>ELECTRIC DIST. STREE</t>
  </si>
  <si>
    <t>00206.0</t>
  </si>
  <si>
    <t>00209.0</t>
  </si>
  <si>
    <t>FIELD SHUNT CAPACITO</t>
  </si>
  <si>
    <t>00210.0</t>
  </si>
  <si>
    <t>CONVERSION FROM OH T</t>
  </si>
  <si>
    <t>00211.0</t>
  </si>
  <si>
    <t>CONVERSION FROM OH-U</t>
  </si>
  <si>
    <t>00213.0</t>
  </si>
  <si>
    <t>CITY OF SAN DIEGO SU</t>
  </si>
  <si>
    <t>00214.0</t>
  </si>
  <si>
    <t>00215.0</t>
  </si>
  <si>
    <t>00216.0</t>
  </si>
  <si>
    <t>OH NON-RESIDENTIAL N</t>
  </si>
  <si>
    <t>00217.0</t>
  </si>
  <si>
    <t>00218.0</t>
  </si>
  <si>
    <t>UG NON-RESIDENTIAL N</t>
  </si>
  <si>
    <t>00219.0</t>
  </si>
  <si>
    <t>NEW BUSINESS INFRAST</t>
  </si>
  <si>
    <t>00224.0</t>
  </si>
  <si>
    <t>NEW SERVICE INSTALLA</t>
  </si>
  <si>
    <t>00225.0</t>
  </si>
  <si>
    <t>CUSTOMER REQUESTED U</t>
  </si>
  <si>
    <t>00226.0</t>
  </si>
  <si>
    <t>MANAGEMENT OF OH DIS</t>
  </si>
  <si>
    <t>00227.0</t>
  </si>
  <si>
    <t>MANAGEMENT OF UG DIS</t>
  </si>
  <si>
    <t>00228.0</t>
  </si>
  <si>
    <t>REACTIVE SMALL CAPIT</t>
  </si>
  <si>
    <t>00229.0</t>
  </si>
  <si>
    <t>CORRECTIVE MAINTENAN</t>
  </si>
  <si>
    <t>00230.0</t>
  </si>
  <si>
    <t>REPLACEMENT OF UNDER</t>
  </si>
  <si>
    <t>00235.0</t>
  </si>
  <si>
    <t>TRANSFORMER &amp; METER</t>
  </si>
  <si>
    <t>00236.0</t>
  </si>
  <si>
    <t>CAPITAL RESTORATION</t>
  </si>
  <si>
    <t>00289.0</t>
  </si>
  <si>
    <t>SWITCH REPLACEMENT &amp;</t>
  </si>
  <si>
    <t>00901.0</t>
  </si>
  <si>
    <t>2100/00901.0</t>
  </si>
  <si>
    <t>00904.0</t>
  </si>
  <si>
    <t>2100/00904.0</t>
  </si>
  <si>
    <t>00905.0</t>
  </si>
  <si>
    <t>2100/00905.0</t>
  </si>
  <si>
    <t>00906.0</t>
  </si>
  <si>
    <t>2100/00906.0</t>
  </si>
  <si>
    <t>01269.0</t>
  </si>
  <si>
    <t>POINT LOMA-INSTALL T</t>
  </si>
  <si>
    <t>02258.0</t>
  </si>
  <si>
    <t>SALT CREEK LAND PURC</t>
  </si>
  <si>
    <t>05253.0</t>
  </si>
  <si>
    <t>OCEAN RANCH 69/12KV</t>
  </si>
  <si>
    <t>06129.0</t>
  </si>
  <si>
    <t>SOUTH ORANGE COUNTY</t>
  </si>
  <si>
    <t>06247.0</t>
  </si>
  <si>
    <t>REPLACEMENT OF LIVE</t>
  </si>
  <si>
    <t>06254.0</t>
  </si>
  <si>
    <t>EMERGENCY TRANSFORME</t>
  </si>
  <si>
    <t>06260.0</t>
  </si>
  <si>
    <t>REMOVE 4KV SUBS. FRO</t>
  </si>
  <si>
    <t>07144.0</t>
  </si>
  <si>
    <t>FIBER OPTIC FOR RELA</t>
  </si>
  <si>
    <t>07245.0</t>
  </si>
  <si>
    <t>TELEGRAPH CANYON-4TH</t>
  </si>
  <si>
    <t>08165.0</t>
  </si>
  <si>
    <t>TL 629 DE-GC-CN SW P</t>
  </si>
  <si>
    <t>08253.0</t>
  </si>
  <si>
    <t>SUBSTATION CAPACITOR</t>
  </si>
  <si>
    <t>08260.0</t>
  </si>
  <si>
    <t>C1047, CSW - NEW CIRCUIT</t>
  </si>
  <si>
    <t>09137.0</t>
  </si>
  <si>
    <t>TL 649 OTAY-SAN YSID</t>
  </si>
  <si>
    <t>09153.0</t>
  </si>
  <si>
    <t>TL676-MISSION TO MES</t>
  </si>
  <si>
    <t>09271.0</t>
  </si>
  <si>
    <t>MARGARITA SUB-NEW 12</t>
  </si>
  <si>
    <t>10135.0</t>
  </si>
  <si>
    <t>LOS COCHES SUB-REBUI</t>
  </si>
  <si>
    <t>10144.0</t>
  </si>
  <si>
    <t>TL691 AVO-MON WOOD T</t>
  </si>
  <si>
    <t>10146.0</t>
  </si>
  <si>
    <t>TL695/6971 RECONDUCT</t>
  </si>
  <si>
    <t>10147.0</t>
  </si>
  <si>
    <t>TL697 SAN LUIS REY W</t>
  </si>
  <si>
    <t>10149.0</t>
  </si>
  <si>
    <t>WOOD TO STEEL POLE R</t>
  </si>
  <si>
    <t>10265.0</t>
  </si>
  <si>
    <t>AVIAN PROTECTION PRO</t>
  </si>
  <si>
    <t>11126.0</t>
  </si>
  <si>
    <t>TL663 MISSION TO KEA</t>
  </si>
  <si>
    <t>11133.0</t>
  </si>
  <si>
    <t>TL664-WOOD TO STEEL</t>
  </si>
  <si>
    <t>11144.0</t>
  </si>
  <si>
    <t>ON-RAMP AERIAL LIGHT</t>
  </si>
  <si>
    <t>11246.0</t>
  </si>
  <si>
    <t>DER INTEGRATION</t>
  </si>
  <si>
    <t>11247.0</t>
  </si>
  <si>
    <t>ADVANCED ENERGY STOR</t>
  </si>
  <si>
    <t>11249.0</t>
  </si>
  <si>
    <t>INSTALL SCADA ON LIN</t>
  </si>
  <si>
    <t>11253.0</t>
  </si>
  <si>
    <t>WIRELESS FAULT INDIC</t>
  </si>
  <si>
    <t>11256.0</t>
  </si>
  <si>
    <t>C1023, LI: NEW 12KV</t>
  </si>
  <si>
    <t>11261.0</t>
  </si>
  <si>
    <t>SEWAGE PUMP STATION</t>
  </si>
  <si>
    <t>11267.0</t>
  </si>
  <si>
    <t>SCADA EXPANSION-DIST</t>
  </si>
  <si>
    <t>12137.0</t>
  </si>
  <si>
    <t>TL6916-WOOD TO STEEL</t>
  </si>
  <si>
    <t>12149.0</t>
  </si>
  <si>
    <t>TL694-WOOD TO STEEL</t>
  </si>
  <si>
    <t>12243.0</t>
  </si>
  <si>
    <t>PHASOR MEASUREMENT U</t>
  </si>
  <si>
    <t>12246.0</t>
  </si>
  <si>
    <t>ADVANCED GROUND FAUL</t>
  </si>
  <si>
    <t>12247.0</t>
  </si>
  <si>
    <t>SMART ISOLATION &amp; RE</t>
  </si>
  <si>
    <t>12249.0</t>
  </si>
  <si>
    <t>ADVANCED WEATHER STA</t>
  </si>
  <si>
    <t>12266.0</t>
  </si>
  <si>
    <t>CONDITION BASED MAIN</t>
  </si>
  <si>
    <t>13130.0</t>
  </si>
  <si>
    <t>TL674A DEL MAR RECON</t>
  </si>
  <si>
    <t>13242.0</t>
  </si>
  <si>
    <t>KEARNY 69/12KV SUB R</t>
  </si>
  <si>
    <t>13243.0</t>
  </si>
  <si>
    <t>NEW VINE 69/12KV SUB</t>
  </si>
  <si>
    <t>13244.0</t>
  </si>
  <si>
    <t>STREAMVIEW 69/12KV S</t>
  </si>
  <si>
    <t>13247.0</t>
  </si>
  <si>
    <t>FIRM GRC BLANKET BUD</t>
  </si>
  <si>
    <t xml:space="preserve">SAFETY AND RISK MANAGEMENT  </t>
  </si>
  <si>
    <t>13264.0</t>
  </si>
  <si>
    <t>DISTRIBUTED GENERATI</t>
  </si>
  <si>
    <t>13266.0</t>
  </si>
  <si>
    <t>DISTRIBUTION AERIAL</t>
  </si>
  <si>
    <t>14140.0</t>
  </si>
  <si>
    <t>TL698 WOOD TO STEEL</t>
  </si>
  <si>
    <t>14143.0</t>
  </si>
  <si>
    <t>POWAY SUBSTATION REB</t>
  </si>
  <si>
    <t>14243.0</t>
  </si>
  <si>
    <t>BORREGO SPRINGS MICR</t>
  </si>
  <si>
    <t>14249.0</t>
  </si>
  <si>
    <t>SF6 SWITCH REPLACEME</t>
  </si>
  <si>
    <t>14259.0</t>
  </si>
  <si>
    <t>VANADIUM FLOW BATTER</t>
  </si>
  <si>
    <t>15243.0</t>
  </si>
  <si>
    <t>SUBSTATION SCADA EXP</t>
  </si>
  <si>
    <t>15246.0</t>
  </si>
  <si>
    <t>RANCHO SANTA FE SUB</t>
  </si>
  <si>
    <t>15257.0</t>
  </si>
  <si>
    <t>LARGE-SCALE COMM INF</t>
  </si>
  <si>
    <t>15258.0</t>
  </si>
  <si>
    <t>MIDCOAST TROLLEY EXT</t>
  </si>
  <si>
    <t>15259.0</t>
  </si>
  <si>
    <t>FIRE THREAT ZONE ADV</t>
  </si>
  <si>
    <t>16142.0</t>
  </si>
  <si>
    <t>C584, PAR: EXTEND C584</t>
  </si>
  <si>
    <t>16243.0</t>
  </si>
  <si>
    <t>MICROGRID FOR ENERGY</t>
  </si>
  <si>
    <t>16244.0</t>
  </si>
  <si>
    <t>METEOROLOGY-OUTAGE P</t>
  </si>
  <si>
    <t>16245.0</t>
  </si>
  <si>
    <t>METEOROLOGY-FIRE BEH</t>
  </si>
  <si>
    <t>16252.0</t>
  </si>
  <si>
    <t>ELECTRIC INTEGRITY R</t>
  </si>
  <si>
    <t>16254.0</t>
  </si>
  <si>
    <t>NEW CIRCUIT 12KV</t>
  </si>
  <si>
    <t>REMOVE</t>
  </si>
  <si>
    <t>16255.0</t>
  </si>
  <si>
    <t>ADDITION OF BOLLARDS</t>
  </si>
  <si>
    <t>16257.0</t>
  </si>
  <si>
    <t>VAULT MAINTENANCE</t>
  </si>
  <si>
    <t>16258.0</t>
  </si>
  <si>
    <t>OIR WORST CIRCUITS</t>
  </si>
  <si>
    <t>16259.0</t>
  </si>
  <si>
    <t>TP: C261, C262, C263 Re-ROUTE</t>
  </si>
  <si>
    <t>16260.0</t>
  </si>
  <si>
    <t>MORRO HILL SUB REBUI</t>
  </si>
  <si>
    <t>16267.0</t>
  </si>
  <si>
    <t>C1447 MTO: EXTENSION</t>
  </si>
  <si>
    <t>16268.0</t>
  </si>
  <si>
    <t>C1450, MTO:NEW 12 KV</t>
  </si>
  <si>
    <t>16269.0</t>
  </si>
  <si>
    <t>JAMACHA NEW BANK &amp; N</t>
  </si>
  <si>
    <t>16272.0</t>
  </si>
  <si>
    <t>DOHENY DESALINATION</t>
  </si>
  <si>
    <t>17242.0</t>
  </si>
  <si>
    <t>TWIN ENGINE HELICOPT</t>
  </si>
  <si>
    <t>17244.0</t>
  </si>
  <si>
    <t>VOLT/VAR OPTIMIZATIO</t>
  </si>
  <si>
    <t>17245.0</t>
  </si>
  <si>
    <t>ITF-INTEGRATED TEST</t>
  </si>
  <si>
    <t>17246.0</t>
  </si>
  <si>
    <t>BORREGO MICROGRID 3.</t>
  </si>
  <si>
    <t>17247.0</t>
  </si>
  <si>
    <t>SUBSTATION RELAY MOD</t>
  </si>
  <si>
    <t>17249.0</t>
  </si>
  <si>
    <t>TEE MODERNIZATION</t>
  </si>
  <si>
    <t>17250.0</t>
  </si>
  <si>
    <t>PACIFIC AVE 20B CONV</t>
  </si>
  <si>
    <t>17251.0</t>
  </si>
  <si>
    <t>ESPOLA RD 20B CONVER</t>
  </si>
  <si>
    <t>17252.0</t>
  </si>
  <si>
    <t>SOUTH SANTA FE DR 20</t>
  </si>
  <si>
    <t>17253.0</t>
  </si>
  <si>
    <t>17254.0</t>
  </si>
  <si>
    <t>ACCELERATED POLE LOA</t>
  </si>
  <si>
    <t>87232.0</t>
  </si>
  <si>
    <t>POLE REPLACEMENT AND</t>
  </si>
  <si>
    <t>93240.0</t>
  </si>
  <si>
    <t>DISTRIBUTION CIRCUIT</t>
  </si>
  <si>
    <t>97248.0</t>
  </si>
  <si>
    <t>DISTRIBUTION SYSTEM</t>
  </si>
  <si>
    <t>99282.0</t>
  </si>
  <si>
    <t>REPLACE OBSOLETE SUB</t>
  </si>
  <si>
    <t>Result</t>
  </si>
  <si>
    <t/>
  </si>
  <si>
    <t>FIRE MITIGATION - GR</t>
  </si>
  <si>
    <t>C791: FE EXTION C791</t>
  </si>
  <si>
    <t>BQ: NEW BANK 40</t>
  </si>
  <si>
    <t>NCW: NEW BANK 32</t>
  </si>
  <si>
    <t>DISTR SUBSTATION PRO</t>
  </si>
  <si>
    <t>TRANSMISSION INFRAST</t>
  </si>
  <si>
    <t>KEARNY-ADD 4TH BANK</t>
  </si>
  <si>
    <t>LOAD RESEARCH/DLP EL</t>
  </si>
  <si>
    <t>GRANT HILL-NEW 138/1</t>
  </si>
  <si>
    <t>MIRA SORRENTO 138/12</t>
  </si>
  <si>
    <t>SUSTAINABLE COMMUNIT</t>
  </si>
  <si>
    <t>TRANSMISSION SYSTEM</t>
  </si>
  <si>
    <t>JAMACHA-NEW 12KV CKT</t>
  </si>
  <si>
    <t>SMART METER PROJECT-</t>
  </si>
  <si>
    <t>RANCHO MISSION VIEJO</t>
  </si>
  <si>
    <t>STATION C - REMOVE F</t>
  </si>
  <si>
    <t>RELOCATE SOUTH BAY S</t>
  </si>
  <si>
    <t>OTAY SUBSTATION REBU</t>
  </si>
  <si>
    <t>ORANGE GROVE PP INTE</t>
  </si>
  <si>
    <t>SAN YSIDRO-NEW 12KV</t>
  </si>
  <si>
    <t>POMERADO-NEW 12KV CK</t>
  </si>
  <si>
    <t>BORDER-INSTALL NEW 1</t>
  </si>
  <si>
    <t>C1438, GRANT HILL-NE</t>
  </si>
  <si>
    <t>NEW JAMUL SUB &amp; 3 12</t>
  </si>
  <si>
    <t>TL 683 LILAC-RINCON</t>
  </si>
  <si>
    <t>SUBSTATION SECURITY</t>
  </si>
  <si>
    <t>TL 626 DE-BC-ST SW P</t>
  </si>
  <si>
    <t>TL 625 DE-BAR SW POL</t>
  </si>
  <si>
    <t>LOS COCHES-NEW 12KV</t>
  </si>
  <si>
    <t>C905: SAN LUIS REY-N</t>
  </si>
  <si>
    <t>MESA HEIGHTS-INSTALL</t>
  </si>
  <si>
    <t>CLAIREMONT SUBSTATIO</t>
  </si>
  <si>
    <t>C1079, OS: NEW 12KV</t>
  </si>
  <si>
    <t>VISTA 4KV SUBSTATION</t>
  </si>
  <si>
    <t>CAMP PEND SAN ONOFRE</t>
  </si>
  <si>
    <t>TL 637 CRE-ST SW POL</t>
  </si>
  <si>
    <t>TL698-PA-MON SW POLE</t>
  </si>
  <si>
    <t>TL 6926 RINCON-VLY C</t>
  </si>
  <si>
    <t>TL 689 FELICITA-BERN</t>
  </si>
  <si>
    <t>TL6910-MIGUEL TO BOR</t>
  </si>
  <si>
    <t>TL616 RCHO ST FE-BER</t>
  </si>
  <si>
    <t>TL6914 LOS COCHES-LO</t>
  </si>
  <si>
    <t>TL6913 POWAY-POMERAD</t>
  </si>
  <si>
    <t>TL686 WARNERS-NARROW</t>
  </si>
  <si>
    <t>RECOND. TL667, PENAS</t>
  </si>
  <si>
    <t>RECOND TL680A, SAN L</t>
  </si>
  <si>
    <t>RECOND. TL6927 EASTG</t>
  </si>
  <si>
    <t>NEW TL 6956 (ES-ASH</t>
  </si>
  <si>
    <t>TL13821 &amp; 28-FANITA</t>
  </si>
  <si>
    <t>69KV &amp; 12KV CAPACITO</t>
  </si>
  <si>
    <t>NARROWS SUBSTATION R</t>
  </si>
  <si>
    <t>ARTESIAN SUB-NEW CKT</t>
  </si>
  <si>
    <t>BAY HO BLK 6J 20SD C</t>
  </si>
  <si>
    <t>SHERMAN HEIGHTS BLK</t>
  </si>
  <si>
    <t>POINT LOMA BLK 2J 20</t>
  </si>
  <si>
    <t>PARADISE HILLS BLK 4</t>
  </si>
  <si>
    <t>SHERMAN HEIGHTS 2 BL</t>
  </si>
  <si>
    <t>BONITA RD 20A CONVER</t>
  </si>
  <si>
    <t>COUNTY SOUTH SANTA F</t>
  </si>
  <si>
    <t>ISLAND AV PHASE 2 20</t>
  </si>
  <si>
    <t>GENERATOR PURCH &amp; PR</t>
  </si>
  <si>
    <t>NATIONAL AV PHASE 1</t>
  </si>
  <si>
    <t>NATIONAL AV 20A PHAS</t>
  </si>
  <si>
    <t>LOS COCHES-INSTALL N</t>
  </si>
  <si>
    <t>POSEIDON PROJ.-MODIF</t>
  </si>
  <si>
    <t>CABRILLO CIRCUIT 483</t>
  </si>
  <si>
    <t>C445 BOULEVARD RECON</t>
  </si>
  <si>
    <t>SWEETWATER SUBSTATIO</t>
  </si>
  <si>
    <t>TL13826 WOOD TO STEE</t>
  </si>
  <si>
    <t>TL633 WOOD TO STEEL</t>
  </si>
  <si>
    <t>BORREGO SOLAR 1 INTE</t>
  </si>
  <si>
    <t>RAMONA TRANSMISSION</t>
  </si>
  <si>
    <t>TL 13833-W2S</t>
  </si>
  <si>
    <t>SANTEE-NEW 12KV CKT.</t>
  </si>
  <si>
    <t>C520, AV: RECONDUCTO</t>
  </si>
  <si>
    <t>MISSION SUB-REPLACE</t>
  </si>
  <si>
    <t>UPGRADE GENERATORS F</t>
  </si>
  <si>
    <t>UNDERGROUNDING IN FI</t>
  </si>
  <si>
    <t>C1243,RMV:OL-RECOND</t>
  </si>
  <si>
    <t>C350 LI: RECOND., IN</t>
  </si>
  <si>
    <t>ROSEVILLE 4KV SUBSTA</t>
  </si>
  <si>
    <t>EDM GO RULE 18 FIRE</t>
  </si>
  <si>
    <t>CHOLLAS WEST-NEW 12K</t>
  </si>
  <si>
    <t>WIRELESS-COMM. NETWO</t>
  </si>
  <si>
    <t>MIDDLETOWN 4 KV SUBS</t>
  </si>
  <si>
    <t>DYNAMIC VOLTAGE CONT</t>
  </si>
  <si>
    <t>TL6961 SYCAMORE-BERN</t>
  </si>
  <si>
    <t>TL670 MISSION TO CLA</t>
  </si>
  <si>
    <t>SANTA ANA WIND/FIRE</t>
  </si>
  <si>
    <t>POM: NEW 12KV CKT. 9</t>
  </si>
  <si>
    <t>CKT CTL-1, 2011 CFSP</t>
  </si>
  <si>
    <t>OPERATIONAL DATA STO</t>
  </si>
  <si>
    <t>BE: NEW 12KV CIRCUIT</t>
  </si>
  <si>
    <t>SAN DIEGO EIC SOLAR</t>
  </si>
  <si>
    <t>CAMP PENDLETON 12KV</t>
  </si>
  <si>
    <t>ASAPNET,AREA SITUATI</t>
  </si>
  <si>
    <t>C100, OLD TOWN 12KV</t>
  </si>
  <si>
    <t>SDGE METRO BUCC RADI</t>
  </si>
  <si>
    <t>SAMPSON: INSTALL NEW</t>
  </si>
  <si>
    <t>STUART SUB-C1299 ALT</t>
  </si>
  <si>
    <t>SUNNYSIDE 69/12KV RE</t>
  </si>
  <si>
    <t>TL600-RELIABILITY PO</t>
  </si>
  <si>
    <t>DYNAMIC LINE RATINGS</t>
  </si>
  <si>
    <t>INTEGRATED TEST FACI</t>
  </si>
  <si>
    <t>ARC DETECTION-DISTRI</t>
  </si>
  <si>
    <t>MISSION PERIMETER SW</t>
  </si>
  <si>
    <t>OCE COLORWAVE 600 SY</t>
  </si>
  <si>
    <t>SAMPSON-NEW 12KV CKT</t>
  </si>
  <si>
    <t>ADVANCED DIST. MANAG</t>
  </si>
  <si>
    <t>C221-FIRE RISK MITIG</t>
  </si>
  <si>
    <t>C444-FIRE RISK MITIG</t>
  </si>
  <si>
    <t>C1215-FIRE RISK MITI</t>
  </si>
  <si>
    <t>WABASH SUBSTATION RE</t>
  </si>
  <si>
    <t>BALBOA PARK RELIABIL</t>
  </si>
  <si>
    <t>C108: RECONFIGURE CK</t>
  </si>
  <si>
    <t>C176, PO: RECONDUCTO</t>
  </si>
  <si>
    <t>C441-POLE LOADING ST</t>
  </si>
  <si>
    <t>ADVANCED DIST MGMT S</t>
  </si>
  <si>
    <t>OPTIMIZATION OF PRIC</t>
  </si>
  <si>
    <t>C1243, RMV:OL-REC. A</t>
  </si>
  <si>
    <t>C1288, MSH-NEW CKT T</t>
  </si>
  <si>
    <t>SUPER COMPUTER CLUST</t>
  </si>
  <si>
    <t>C1440 GRANT HILL NEW</t>
  </si>
  <si>
    <t>INCREASE GRANITE SUB</t>
  </si>
  <si>
    <t>CNF DISTRIBUTION BLA</t>
  </si>
  <si>
    <t>ENERGY STORAGE-NON-B</t>
  </si>
  <si>
    <t>FIRE POTENTIAL AWARE</t>
  </si>
  <si>
    <t>ASAPNET IMPROVE.-EME</t>
  </si>
  <si>
    <t>FIRM FIRE HAZARD PRE</t>
  </si>
  <si>
    <t>C155: SHARP CV ALTER</t>
  </si>
  <si>
    <t>METRO DISPATCH CONSO</t>
  </si>
  <si>
    <t>SGCS LOW POWER COMMU</t>
  </si>
  <si>
    <t>C589 &amp; C753 DAMAGED</t>
  </si>
  <si>
    <t>EDO ADDITIONAL COMPU</t>
  </si>
  <si>
    <t>LOADSEER INTEGRATION</t>
  </si>
  <si>
    <t>C1448, MTO: NEW 12KV</t>
  </si>
  <si>
    <t>SDGE WEATHER FORECAS</t>
  </si>
  <si>
    <t>C789: 2013 ERI BRANC</t>
  </si>
  <si>
    <t>VEHICLE MOUNTED AED</t>
  </si>
  <si>
    <t>TL690A</t>
  </si>
  <si>
    <t>CARLSBAD ENERGY CENT</t>
  </si>
  <si>
    <t>UNMANNED AIRCRAFT SY</t>
  </si>
  <si>
    <t>MOBILE COMMAND TRAIL</t>
  </si>
  <si>
    <t>12/4KV SUBSTATION SE</t>
  </si>
  <si>
    <t>PICO SUBSTATION AND</t>
  </si>
  <si>
    <t>FRIARS - NEW SUBSTAT</t>
  </si>
  <si>
    <t>POWER QUALITY PROGRA</t>
  </si>
  <si>
    <t>DIST. AUTOMATION &amp; C</t>
  </si>
  <si>
    <t>RANCHO SANTA FE -CIR</t>
  </si>
  <si>
    <t>x</t>
  </si>
  <si>
    <t xml:space="preserve">SDG&amp;E </t>
  </si>
  <si>
    <t>Collectible</t>
  </si>
  <si>
    <t>BC</t>
  </si>
  <si>
    <t>Description</t>
  </si>
  <si>
    <t>TOTAL</t>
  </si>
  <si>
    <t>Comment</t>
  </si>
  <si>
    <t>CONVERSION FROM OH-UG RULE 20B, 20C</t>
  </si>
  <si>
    <t>CITY OF SAN DIEGO SURCHARGE PROG (20SD)</t>
  </si>
  <si>
    <t>OH NON-RESIDENTIAL NB</t>
  </si>
  <si>
    <t>UG NON-RESIDENTIAL NB</t>
  </si>
  <si>
    <t>NEW BUSINESS INFRASTRUCTURE</t>
  </si>
  <si>
    <t>NEW SERVICE INSTALLATIONS</t>
  </si>
  <si>
    <t>CUSTOMER REQUESTED UPGRADES AND SERVICES</t>
  </si>
  <si>
    <t>REPLACEMENT OF UNDERGROUND CABLES</t>
  </si>
  <si>
    <t>For 2018 and 2019 there is 10,500 and 100 for Downtown Sub</t>
  </si>
  <si>
    <t>TRANSFORMER &amp; METER INSTALLATIONS</t>
  </si>
  <si>
    <t>3-Year Average</t>
  </si>
  <si>
    <t>Forecasted SDG&amp;E Capital Expenses</t>
  </si>
  <si>
    <t>Forecasted Total Capital Expenses</t>
  </si>
  <si>
    <t>Percentage of Forecasted Total Capital Expense Paid by SDG&amp;E</t>
  </si>
  <si>
    <t>Capacity-Related Local &amp; Feeder Distribution Costs</t>
  </si>
  <si>
    <t>New Business Customer - Installation</t>
  </si>
  <si>
    <t>Distributed Generation</t>
  </si>
  <si>
    <t>MidCoast Trolley 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</si>
</sst>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4">
    <xf numFmtId="0" fontId="0" fillId="0" borderId="0"/>
    <xf numFmtId="43" fontId="1" fillId="0" borderId="0" applyFont="0" applyFill="0" applyBorder="0" applyAlignment="0" applyProtection="0"/>
    <xf numFmtId="4" fontId="5" fillId="2" borderId="1" applyNumberFormat="0" applyProtection="0">
      <alignment horizontal="left" vertical="center" indent="1"/>
    </xf>
    <xf numFmtId="4" fontId="5" fillId="2" borderId="1" applyNumberFormat="0" applyProtection="0">
      <alignment horizontal="left" vertical="center" indent="1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9" fillId="9" borderId="0" applyNumberFormat="0" applyBorder="0" applyAlignment="0" applyProtection="0"/>
    <xf numFmtId="0" fontId="9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1" fillId="24" borderId="1" applyNumberFormat="0" applyAlignment="0" applyProtection="0"/>
    <xf numFmtId="0" fontId="12" fillId="17" borderId="2" applyNumberFormat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8" fillId="13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21" borderId="1" applyNumberFormat="0" applyAlignment="0" applyProtection="0"/>
    <xf numFmtId="0" fontId="18" fillId="0" borderId="6" applyNumberFormat="0" applyFill="0" applyAlignment="0" applyProtection="0"/>
    <xf numFmtId="0" fontId="18" fillId="21" borderId="0" applyNumberFormat="0" applyBorder="0" applyAlignment="0" applyProtection="0"/>
    <xf numFmtId="0" fontId="5" fillId="28" borderId="0"/>
    <xf numFmtId="0" fontId="5" fillId="20" borderId="1" applyNumberFormat="0" applyFont="0" applyAlignment="0" applyProtection="0"/>
    <xf numFmtId="0" fontId="19" fillId="24" borderId="7" applyNumberFormat="0" applyAlignment="0" applyProtection="0"/>
    <xf numFmtId="4" fontId="5" fillId="29" borderId="1" applyNumberFormat="0" applyProtection="0">
      <alignment vertical="center"/>
    </xf>
    <xf numFmtId="4" fontId="20" fillId="30" borderId="1" applyNumberFormat="0" applyProtection="0">
      <alignment vertical="center"/>
    </xf>
    <xf numFmtId="4" fontId="5" fillId="30" borderId="1" applyNumberFormat="0" applyProtection="0">
      <alignment horizontal="left" vertical="center" indent="1"/>
    </xf>
    <xf numFmtId="0" fontId="21" fillId="29" borderId="8" applyNumberFormat="0" applyProtection="0">
      <alignment horizontal="left" vertical="top" indent="1"/>
    </xf>
    <xf numFmtId="4" fontId="5" fillId="2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9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1" applyNumberFormat="0" applyProtection="0">
      <alignment horizontal="right" vertical="center"/>
    </xf>
    <xf numFmtId="4" fontId="5" fillId="38" borderId="1" applyNumberFormat="0" applyProtection="0">
      <alignment horizontal="right" vertical="center"/>
    </xf>
    <xf numFmtId="4" fontId="5" fillId="39" borderId="1" applyNumberFormat="0" applyProtection="0">
      <alignment horizontal="right" vertical="center"/>
    </xf>
    <xf numFmtId="4" fontId="5" fillId="40" borderId="9" applyNumberFormat="0" applyProtection="0">
      <alignment horizontal="left" vertical="center" indent="1"/>
    </xf>
    <xf numFmtId="4" fontId="22" fillId="41" borderId="9" applyNumberFormat="0" applyProtection="0">
      <alignment horizontal="left" vertical="center" indent="1"/>
    </xf>
    <xf numFmtId="4" fontId="22" fillId="41" borderId="9" applyNumberFormat="0" applyProtection="0">
      <alignment horizontal="left" vertical="center" indent="1"/>
    </xf>
    <xf numFmtId="4" fontId="5" fillId="42" borderId="1" applyNumberFormat="0" applyProtection="0">
      <alignment horizontal="right" vertical="center"/>
    </xf>
    <xf numFmtId="4" fontId="5" fillId="43" borderId="9" applyNumberFormat="0" applyProtection="0">
      <alignment horizontal="left" vertical="center" indent="1"/>
    </xf>
    <xf numFmtId="4" fontId="5" fillId="42" borderId="9" applyNumberFormat="0" applyProtection="0">
      <alignment horizontal="left" vertical="center" indent="1"/>
    </xf>
    <xf numFmtId="0" fontId="5" fillId="44" borderId="1" applyNumberFormat="0" applyProtection="0">
      <alignment horizontal="left" vertical="center" indent="1"/>
    </xf>
    <xf numFmtId="0" fontId="5" fillId="41" borderId="8" applyNumberFormat="0" applyProtection="0">
      <alignment horizontal="left" vertical="top" indent="1"/>
    </xf>
    <xf numFmtId="0" fontId="5" fillId="45" borderId="1" applyNumberFormat="0" applyProtection="0">
      <alignment horizontal="left" vertical="center" indent="1"/>
    </xf>
    <xf numFmtId="0" fontId="5" fillId="42" borderId="8" applyNumberFormat="0" applyProtection="0">
      <alignment horizontal="left" vertical="top" indent="1"/>
    </xf>
    <xf numFmtId="0" fontId="5" fillId="46" borderId="1" applyNumberFormat="0" applyProtection="0">
      <alignment horizontal="left" vertical="center" indent="1"/>
    </xf>
    <xf numFmtId="0" fontId="5" fillId="46" borderId="8" applyNumberFormat="0" applyProtection="0">
      <alignment horizontal="left" vertical="top" indent="1"/>
    </xf>
    <xf numFmtId="0" fontId="5" fillId="43" borderId="1" applyNumberFormat="0" applyProtection="0">
      <alignment horizontal="left" vertical="center" indent="1"/>
    </xf>
    <xf numFmtId="0" fontId="5" fillId="43" borderId="8" applyNumberFormat="0" applyProtection="0">
      <alignment horizontal="left" vertical="top" indent="1"/>
    </xf>
    <xf numFmtId="0" fontId="5" fillId="47" borderId="10" applyNumberFormat="0">
      <protection locked="0"/>
    </xf>
    <xf numFmtId="0" fontId="6" fillId="41" borderId="11" applyBorder="0"/>
    <xf numFmtId="4" fontId="23" fillId="48" borderId="8" applyNumberFormat="0" applyProtection="0">
      <alignment vertical="center"/>
    </xf>
    <xf numFmtId="4" fontId="20" fillId="49" borderId="12" applyNumberFormat="0" applyProtection="0">
      <alignment vertical="center"/>
    </xf>
    <xf numFmtId="4" fontId="23" fillId="44" borderId="8" applyNumberFormat="0" applyProtection="0">
      <alignment horizontal="left" vertical="center" indent="1"/>
    </xf>
    <xf numFmtId="0" fontId="23" fillId="48" borderId="8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20" fillId="50" borderId="1" applyNumberFormat="0" applyProtection="0">
      <alignment horizontal="right" vertical="center"/>
    </xf>
    <xf numFmtId="4" fontId="5" fillId="2" borderId="1" applyNumberFormat="0" applyProtection="0">
      <alignment horizontal="left" vertical="center" indent="1"/>
    </xf>
    <xf numFmtId="0" fontId="23" fillId="42" borderId="8" applyNumberFormat="0" applyProtection="0">
      <alignment horizontal="left" vertical="top" indent="1"/>
    </xf>
    <xf numFmtId="4" fontId="24" fillId="51" borderId="9" applyNumberFormat="0" applyProtection="0">
      <alignment horizontal="left" vertical="center" indent="1"/>
    </xf>
    <xf numFmtId="0" fontId="5" fillId="52" borderId="12"/>
    <xf numFmtId="4" fontId="25" fillId="47" borderId="1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2" fillId="0" borderId="0"/>
    <xf numFmtId="0" fontId="1" fillId="0" borderId="0"/>
    <xf numFmtId="9" fontId="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Fill="1"/>
    <xf numFmtId="0" fontId="28" fillId="0" borderId="0" xfId="89" applyFont="1"/>
    <xf numFmtId="0" fontId="22" fillId="0" borderId="0" xfId="89"/>
    <xf numFmtId="165" fontId="22" fillId="0" borderId="0" xfId="89" applyNumberFormat="1"/>
    <xf numFmtId="0" fontId="22" fillId="0" borderId="0" xfId="89" applyFill="1"/>
    <xf numFmtId="0" fontId="22" fillId="0" borderId="14" xfId="89" applyBorder="1"/>
    <xf numFmtId="165" fontId="22" fillId="0" borderId="14" xfId="89" applyNumberFormat="1" applyBorder="1"/>
    <xf numFmtId="0" fontId="29" fillId="0" borderId="0" xfId="0" applyFont="1" applyFill="1" applyAlignment="1">
      <alignment vertical="center" wrapText="1"/>
    </xf>
    <xf numFmtId="0" fontId="31" fillId="0" borderId="0" xfId="89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4" fontId="0" fillId="0" borderId="0" xfId="1" applyNumberFormat="1" applyFont="1"/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0" fillId="0" borderId="0" xfId="0" applyFont="1"/>
    <xf numFmtId="164" fontId="30" fillId="0" borderId="0" xfId="1" applyNumberFormat="1" applyFont="1"/>
    <xf numFmtId="0" fontId="30" fillId="3" borderId="12" xfId="90" applyFont="1" applyFill="1" applyBorder="1"/>
    <xf numFmtId="0" fontId="30" fillId="3" borderId="12" xfId="90" applyFont="1" applyFill="1" applyBorder="1" applyAlignment="1">
      <alignment horizontal="center"/>
    </xf>
    <xf numFmtId="0" fontId="30" fillId="3" borderId="15" xfId="90" applyFont="1" applyFill="1" applyBorder="1" applyAlignment="1">
      <alignment horizontal="center"/>
    </xf>
    <xf numFmtId="0" fontId="1" fillId="0" borderId="0" xfId="90" applyBorder="1"/>
    <xf numFmtId="0" fontId="1" fillId="0" borderId="12" xfId="90" applyBorder="1"/>
    <xf numFmtId="0" fontId="0" fillId="0" borderId="12" xfId="90" applyFont="1" applyBorder="1"/>
    <xf numFmtId="0" fontId="1" fillId="0" borderId="12" xfId="90" applyFont="1" applyFill="1" applyBorder="1"/>
    <xf numFmtId="0" fontId="1" fillId="0" borderId="12" xfId="90" applyFont="1" applyBorder="1"/>
    <xf numFmtId="0" fontId="1" fillId="0" borderId="15" xfId="90" applyFont="1" applyBorder="1"/>
    <xf numFmtId="0" fontId="1" fillId="0" borderId="0" xfId="90"/>
    <xf numFmtId="164" fontId="0" fillId="0" borderId="0" xfId="0" applyNumberFormat="1"/>
    <xf numFmtId="166" fontId="22" fillId="0" borderId="0" xfId="89" applyNumberFormat="1"/>
    <xf numFmtId="0" fontId="32" fillId="0" borderId="0" xfId="92"/>
    <xf numFmtId="164" fontId="32" fillId="0" borderId="0" xfId="92" applyNumberFormat="1"/>
    <xf numFmtId="164" fontId="0" fillId="54" borderId="0" xfId="1" applyNumberFormat="1" applyFont="1" applyFill="1"/>
    <xf numFmtId="164" fontId="33" fillId="0" borderId="0" xfId="1" applyNumberFormat="1" applyFont="1"/>
    <xf numFmtId="0" fontId="22" fillId="0" borderId="24" xfId="89" applyBorder="1"/>
    <xf numFmtId="9" fontId="22" fillId="0" borderId="25" xfId="91" applyFont="1" applyBorder="1"/>
    <xf numFmtId="9" fontId="22" fillId="3" borderId="26" xfId="89" applyNumberFormat="1" applyFill="1" applyBorder="1"/>
    <xf numFmtId="0" fontId="22" fillId="0" borderId="27" xfId="89" applyBorder="1"/>
    <xf numFmtId="9" fontId="22" fillId="0" borderId="28" xfId="91" applyFont="1" applyBorder="1"/>
    <xf numFmtId="9" fontId="22" fillId="3" borderId="29" xfId="89" applyNumberFormat="1" applyFill="1" applyBorder="1"/>
    <xf numFmtId="0" fontId="28" fillId="0" borderId="0" xfId="89" applyFont="1" applyAlignment="1">
      <alignment horizontal="center"/>
    </xf>
    <xf numFmtId="0" fontId="34" fillId="0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29" fillId="0" borderId="0" xfId="0" applyFont="1" applyAlignment="1">
      <alignment horizontal="center"/>
    </xf>
    <xf numFmtId="165" fontId="22" fillId="0" borderId="0" xfId="0" applyNumberFormat="1" applyFont="1"/>
    <xf numFmtId="0" fontId="22" fillId="0" borderId="30" xfId="89" applyBorder="1"/>
    <xf numFmtId="9" fontId="22" fillId="0" borderId="31" xfId="91" applyFont="1" applyBorder="1"/>
    <xf numFmtId="9" fontId="22" fillId="3" borderId="32" xfId="89" applyNumberFormat="1" applyFill="1" applyBorder="1"/>
    <xf numFmtId="9" fontId="22" fillId="0" borderId="0" xfId="89" applyNumberFormat="1"/>
    <xf numFmtId="0" fontId="22" fillId="0" borderId="0" xfId="89" applyBorder="1"/>
    <xf numFmtId="0" fontId="1" fillId="0" borderId="33" xfId="92" applyFont="1" applyBorder="1"/>
    <xf numFmtId="0" fontId="1" fillId="0" borderId="0" xfId="92" applyFont="1"/>
    <xf numFmtId="0" fontId="30" fillId="0" borderId="12" xfId="92" applyFont="1" applyBorder="1" applyAlignment="1">
      <alignment horizontal="center"/>
    </xf>
    <xf numFmtId="0" fontId="30" fillId="3" borderId="12" xfId="92" applyFont="1" applyFill="1" applyBorder="1" applyAlignment="1">
      <alignment horizontal="center"/>
    </xf>
    <xf numFmtId="0" fontId="30" fillId="53" borderId="12" xfId="92" applyFont="1" applyFill="1" applyBorder="1" applyAlignment="1">
      <alignment horizontal="center"/>
    </xf>
    <xf numFmtId="0" fontId="36" fillId="0" borderId="0" xfId="92" applyFont="1"/>
    <xf numFmtId="0" fontId="1" fillId="0" borderId="19" xfId="92" applyFont="1" applyBorder="1"/>
    <xf numFmtId="164" fontId="1" fillId="3" borderId="34" xfId="93" applyNumberFormat="1" applyFont="1" applyFill="1" applyBorder="1"/>
    <xf numFmtId="164" fontId="1" fillId="3" borderId="0" xfId="93" applyNumberFormat="1" applyFont="1" applyFill="1" applyBorder="1"/>
    <xf numFmtId="164" fontId="1" fillId="3" borderId="20" xfId="93" applyNumberFormat="1" applyFont="1" applyFill="1" applyBorder="1"/>
    <xf numFmtId="164" fontId="1" fillId="53" borderId="34" xfId="93" applyNumberFormat="1" applyFont="1" applyFill="1" applyBorder="1"/>
    <xf numFmtId="164" fontId="1" fillId="53" borderId="0" xfId="93" applyNumberFormat="1" applyFont="1" applyFill="1" applyBorder="1"/>
    <xf numFmtId="164" fontId="1" fillId="53" borderId="20" xfId="93" applyNumberFormat="1" applyFont="1" applyFill="1" applyBorder="1"/>
    <xf numFmtId="164" fontId="30" fillId="0" borderId="19" xfId="93" applyNumberFormat="1" applyFont="1" applyBorder="1"/>
    <xf numFmtId="164" fontId="1" fillId="0" borderId="0" xfId="92" applyNumberFormat="1" applyFont="1"/>
    <xf numFmtId="0" fontId="1" fillId="0" borderId="19" xfId="0" applyFont="1" applyBorder="1"/>
    <xf numFmtId="0" fontId="1" fillId="0" borderId="21" xfId="0" applyFont="1" applyBorder="1"/>
    <xf numFmtId="164" fontId="1" fillId="3" borderId="35" xfId="93" applyNumberFormat="1" applyFont="1" applyFill="1" applyBorder="1"/>
    <xf numFmtId="164" fontId="1" fillId="3" borderId="22" xfId="93" applyNumberFormat="1" applyFont="1" applyFill="1" applyBorder="1"/>
    <xf numFmtId="164" fontId="1" fillId="3" borderId="23" xfId="93" applyNumberFormat="1" applyFont="1" applyFill="1" applyBorder="1"/>
    <xf numFmtId="164" fontId="1" fillId="53" borderId="35" xfId="93" applyNumberFormat="1" applyFont="1" applyFill="1" applyBorder="1"/>
    <xf numFmtId="164" fontId="1" fillId="53" borderId="22" xfId="93" applyNumberFormat="1" applyFont="1" applyFill="1" applyBorder="1"/>
    <xf numFmtId="164" fontId="1" fillId="53" borderId="23" xfId="93" applyNumberFormat="1" applyFont="1" applyFill="1" applyBorder="1"/>
    <xf numFmtId="0" fontId="1" fillId="0" borderId="21" xfId="92" applyFont="1" applyBorder="1"/>
    <xf numFmtId="0" fontId="28" fillId="0" borderId="22" xfId="89" applyFont="1" applyBorder="1" applyAlignment="1">
      <alignment horizontal="center"/>
    </xf>
    <xf numFmtId="165" fontId="28" fillId="0" borderId="0" xfId="89" applyNumberFormat="1" applyFont="1" applyAlignment="1">
      <alignment horizontal="center"/>
    </xf>
    <xf numFmtId="0" fontId="30" fillId="3" borderId="16" xfId="92" applyFont="1" applyFill="1" applyBorder="1" applyAlignment="1">
      <alignment horizontal="center"/>
    </xf>
    <xf numFmtId="0" fontId="30" fillId="3" borderId="17" xfId="92" applyFont="1" applyFill="1" applyBorder="1" applyAlignment="1">
      <alignment horizontal="center"/>
    </xf>
    <xf numFmtId="0" fontId="30" fillId="3" borderId="18" xfId="92" applyFont="1" applyFill="1" applyBorder="1" applyAlignment="1">
      <alignment horizontal="center"/>
    </xf>
    <xf numFmtId="0" fontId="30" fillId="53" borderId="16" xfId="92" applyFont="1" applyFill="1" applyBorder="1" applyAlignment="1">
      <alignment horizontal="center"/>
    </xf>
    <xf numFmtId="0" fontId="30" fillId="53" borderId="17" xfId="92" applyFont="1" applyFill="1" applyBorder="1" applyAlignment="1">
      <alignment horizontal="center"/>
    </xf>
    <xf numFmtId="0" fontId="30" fillId="53" borderId="18" xfId="92" applyFont="1" applyFill="1" applyBorder="1" applyAlignment="1">
      <alignment horizontal="center"/>
    </xf>
  </cellXfs>
  <cellStyles count="94">
    <cellStyle name="Accent1 - 20%" xfId="4" xr:uid="{00000000-0005-0000-0000-000000000000}"/>
    <cellStyle name="Accent1 - 40%" xfId="5" xr:uid="{00000000-0005-0000-0000-000001000000}"/>
    <cellStyle name="Accent1 - 60%" xfId="6" xr:uid="{00000000-0005-0000-0000-000002000000}"/>
    <cellStyle name="Accent1 2" xfId="7" xr:uid="{00000000-0005-0000-0000-000003000000}"/>
    <cellStyle name="Accent2 - 20%" xfId="8" xr:uid="{00000000-0005-0000-0000-000004000000}"/>
    <cellStyle name="Accent2 - 40%" xfId="9" xr:uid="{00000000-0005-0000-0000-000005000000}"/>
    <cellStyle name="Accent2 - 60%" xfId="10" xr:uid="{00000000-0005-0000-0000-000006000000}"/>
    <cellStyle name="Accent2 2" xfId="11" xr:uid="{00000000-0005-0000-0000-000007000000}"/>
    <cellStyle name="Accent3 - 20%" xfId="12" xr:uid="{00000000-0005-0000-0000-000008000000}"/>
    <cellStyle name="Accent3 - 40%" xfId="13" xr:uid="{00000000-0005-0000-0000-000009000000}"/>
    <cellStyle name="Accent3 - 60%" xfId="14" xr:uid="{00000000-0005-0000-0000-00000A000000}"/>
    <cellStyle name="Accent3 2" xfId="15" xr:uid="{00000000-0005-0000-0000-00000B000000}"/>
    <cellStyle name="Accent4 - 20%" xfId="16" xr:uid="{00000000-0005-0000-0000-00000C000000}"/>
    <cellStyle name="Accent4 - 40%" xfId="17" xr:uid="{00000000-0005-0000-0000-00000D000000}"/>
    <cellStyle name="Accent4 - 60%" xfId="18" xr:uid="{00000000-0005-0000-0000-00000E000000}"/>
    <cellStyle name="Accent4 2" xfId="19" xr:uid="{00000000-0005-0000-0000-00000F000000}"/>
    <cellStyle name="Accent5 - 20%" xfId="20" xr:uid="{00000000-0005-0000-0000-000010000000}"/>
    <cellStyle name="Accent5 - 40%" xfId="21" xr:uid="{00000000-0005-0000-0000-000011000000}"/>
    <cellStyle name="Accent5 - 60%" xfId="22" xr:uid="{00000000-0005-0000-0000-000012000000}"/>
    <cellStyle name="Accent5 2" xfId="23" xr:uid="{00000000-0005-0000-0000-000013000000}"/>
    <cellStyle name="Accent6 - 20%" xfId="24" xr:uid="{00000000-0005-0000-0000-000014000000}"/>
    <cellStyle name="Accent6 - 40%" xfId="25" xr:uid="{00000000-0005-0000-0000-000015000000}"/>
    <cellStyle name="Accent6 - 60%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heck Cell 2" xfId="30" xr:uid="{00000000-0005-0000-0000-00001A000000}"/>
    <cellStyle name="Comma" xfId="1" builtinId="3"/>
    <cellStyle name="Comma 2" xfId="93" xr:uid="{00000000-0005-0000-0000-00001C000000}"/>
    <cellStyle name="Emphasis 1" xfId="31" xr:uid="{00000000-0005-0000-0000-00001D000000}"/>
    <cellStyle name="Emphasis 2" xfId="32" xr:uid="{00000000-0005-0000-0000-00001E000000}"/>
    <cellStyle name="Emphasis 3" xfId="33" xr:uid="{00000000-0005-0000-0000-00001F000000}"/>
    <cellStyle name="Good 2" xfId="34" xr:uid="{00000000-0005-0000-0000-000020000000}"/>
    <cellStyle name="Heading 1 2" xfId="35" xr:uid="{00000000-0005-0000-0000-000021000000}"/>
    <cellStyle name="Heading 2 2" xfId="36" xr:uid="{00000000-0005-0000-0000-000022000000}"/>
    <cellStyle name="Heading 3 2" xfId="37" xr:uid="{00000000-0005-0000-0000-000023000000}"/>
    <cellStyle name="Heading 4 2" xfId="38" xr:uid="{00000000-0005-0000-0000-000024000000}"/>
    <cellStyle name="Input 2" xfId="39" xr:uid="{00000000-0005-0000-0000-000025000000}"/>
    <cellStyle name="Linked Cell 2" xfId="40" xr:uid="{00000000-0005-0000-0000-000026000000}"/>
    <cellStyle name="Neutral 2" xfId="41" xr:uid="{00000000-0005-0000-0000-000027000000}"/>
    <cellStyle name="Normal" xfId="0" builtinId="0"/>
    <cellStyle name="Normal 2" xfId="42" xr:uid="{00000000-0005-0000-0000-000029000000}"/>
    <cellStyle name="Normal 3" xfId="89" xr:uid="{00000000-0005-0000-0000-00002A000000}"/>
    <cellStyle name="Normal 4" xfId="92" xr:uid="{00000000-0005-0000-0000-00002B000000}"/>
    <cellStyle name="Normal 6" xfId="90" xr:uid="{00000000-0005-0000-0000-00002C000000}"/>
    <cellStyle name="Note 2" xfId="43" xr:uid="{00000000-0005-0000-0000-00002D000000}"/>
    <cellStyle name="Output 2" xfId="44" xr:uid="{00000000-0005-0000-0000-00002E000000}"/>
    <cellStyle name="Percent" xfId="91" builtinId="5"/>
    <cellStyle name="SAPBEXaggData" xfId="45" xr:uid="{00000000-0005-0000-0000-000030000000}"/>
    <cellStyle name="SAPBEXaggDataEmph" xfId="46" xr:uid="{00000000-0005-0000-0000-000031000000}"/>
    <cellStyle name="SAPBEXaggItem" xfId="47" xr:uid="{00000000-0005-0000-0000-000032000000}"/>
    <cellStyle name="SAPBEXaggItemX" xfId="48" xr:uid="{00000000-0005-0000-0000-000033000000}"/>
    <cellStyle name="SAPBEXchaText" xfId="49" xr:uid="{00000000-0005-0000-0000-000034000000}"/>
    <cellStyle name="SAPBEXchaText 2" xfId="2" xr:uid="{00000000-0005-0000-0000-000035000000}"/>
    <cellStyle name="SAPBEXexcBad7" xfId="50" xr:uid="{00000000-0005-0000-0000-000036000000}"/>
    <cellStyle name="SAPBEXexcBad8" xfId="51" xr:uid="{00000000-0005-0000-0000-000037000000}"/>
    <cellStyle name="SAPBEXexcBad9" xfId="52" xr:uid="{00000000-0005-0000-0000-000038000000}"/>
    <cellStyle name="SAPBEXexcCritical4" xfId="53" xr:uid="{00000000-0005-0000-0000-000039000000}"/>
    <cellStyle name="SAPBEXexcCritical5" xfId="54" xr:uid="{00000000-0005-0000-0000-00003A000000}"/>
    <cellStyle name="SAPBEXexcCritical6" xfId="55" xr:uid="{00000000-0005-0000-0000-00003B000000}"/>
    <cellStyle name="SAPBEXexcGood1" xfId="56" xr:uid="{00000000-0005-0000-0000-00003C000000}"/>
    <cellStyle name="SAPBEXexcGood2" xfId="57" xr:uid="{00000000-0005-0000-0000-00003D000000}"/>
    <cellStyle name="SAPBEXexcGood3" xfId="58" xr:uid="{00000000-0005-0000-0000-00003E000000}"/>
    <cellStyle name="SAPBEXfilterDrill" xfId="59" xr:uid="{00000000-0005-0000-0000-00003F000000}"/>
    <cellStyle name="SAPBEXfilterItem" xfId="60" xr:uid="{00000000-0005-0000-0000-000040000000}"/>
    <cellStyle name="SAPBEXfilterText" xfId="61" xr:uid="{00000000-0005-0000-0000-000041000000}"/>
    <cellStyle name="SAPBEXformats" xfId="62" xr:uid="{00000000-0005-0000-0000-000042000000}"/>
    <cellStyle name="SAPBEXheaderItem" xfId="63" xr:uid="{00000000-0005-0000-0000-000043000000}"/>
    <cellStyle name="SAPBEXheaderText" xfId="64" xr:uid="{00000000-0005-0000-0000-000044000000}"/>
    <cellStyle name="SAPBEXHLevel0" xfId="65" xr:uid="{00000000-0005-0000-0000-000045000000}"/>
    <cellStyle name="SAPBEXHLevel0X" xfId="66" xr:uid="{00000000-0005-0000-0000-000046000000}"/>
    <cellStyle name="SAPBEXHLevel1" xfId="67" xr:uid="{00000000-0005-0000-0000-000047000000}"/>
    <cellStyle name="SAPBEXHLevel1X" xfId="68" xr:uid="{00000000-0005-0000-0000-000048000000}"/>
    <cellStyle name="SAPBEXHLevel2" xfId="69" xr:uid="{00000000-0005-0000-0000-000049000000}"/>
    <cellStyle name="SAPBEXHLevel2X" xfId="70" xr:uid="{00000000-0005-0000-0000-00004A000000}"/>
    <cellStyle name="SAPBEXHLevel3" xfId="71" xr:uid="{00000000-0005-0000-0000-00004B000000}"/>
    <cellStyle name="SAPBEXHLevel3X" xfId="72" xr:uid="{00000000-0005-0000-0000-00004C000000}"/>
    <cellStyle name="SAPBEXinputData" xfId="73" xr:uid="{00000000-0005-0000-0000-00004D000000}"/>
    <cellStyle name="SAPBEXItemHeader" xfId="74" xr:uid="{00000000-0005-0000-0000-00004E000000}"/>
    <cellStyle name="SAPBEXresData" xfId="75" xr:uid="{00000000-0005-0000-0000-00004F000000}"/>
    <cellStyle name="SAPBEXresDataEmph" xfId="76" xr:uid="{00000000-0005-0000-0000-000050000000}"/>
    <cellStyle name="SAPBEXresItem" xfId="77" xr:uid="{00000000-0005-0000-0000-000051000000}"/>
    <cellStyle name="SAPBEXresItemX" xfId="78" xr:uid="{00000000-0005-0000-0000-000052000000}"/>
    <cellStyle name="SAPBEXstdData" xfId="79" xr:uid="{00000000-0005-0000-0000-000053000000}"/>
    <cellStyle name="SAPBEXstdDataEmph" xfId="80" xr:uid="{00000000-0005-0000-0000-000054000000}"/>
    <cellStyle name="SAPBEXstdItem" xfId="81" xr:uid="{00000000-0005-0000-0000-000055000000}"/>
    <cellStyle name="SAPBEXstdItem 2" xfId="3" xr:uid="{00000000-0005-0000-0000-000056000000}"/>
    <cellStyle name="SAPBEXstdItemX" xfId="82" xr:uid="{00000000-0005-0000-0000-000057000000}"/>
    <cellStyle name="SAPBEXtitle" xfId="83" xr:uid="{00000000-0005-0000-0000-000058000000}"/>
    <cellStyle name="SAPBEXunassignedItem" xfId="84" xr:uid="{00000000-0005-0000-0000-000059000000}"/>
    <cellStyle name="SAPBEXundefined" xfId="85" xr:uid="{00000000-0005-0000-0000-00005A000000}"/>
    <cellStyle name="Sheet Title" xfId="86" xr:uid="{00000000-0005-0000-0000-00005B000000}"/>
    <cellStyle name="Total 2" xfId="87" xr:uid="{00000000-0005-0000-0000-00005C000000}"/>
    <cellStyle name="Warning Text 2" xfId="88" xr:uid="{00000000-0005-0000-0000-00005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5"/>
  <sheetViews>
    <sheetView tabSelected="1" zoomScaleNormal="100" workbookViewId="0">
      <selection activeCell="E30" sqref="E30"/>
    </sheetView>
  </sheetViews>
  <sheetFormatPr defaultRowHeight="12.75" x14ac:dyDescent="0.2"/>
  <cols>
    <col min="1" max="1" width="42.28515625" style="6" bestFit="1" customWidth="1"/>
    <col min="2" max="2" width="14.5703125" style="6" customWidth="1"/>
    <col min="3" max="4" width="14.7109375" style="6" customWidth="1"/>
    <col min="5" max="5" width="15.5703125" style="6" customWidth="1"/>
    <col min="6" max="6" width="14.7109375" style="6" customWidth="1"/>
    <col min="7" max="8" width="14.5703125" style="6" customWidth="1"/>
    <col min="9" max="256" width="9.140625" style="6"/>
    <col min="257" max="257" width="42.28515625" style="6" bestFit="1" customWidth="1"/>
    <col min="258" max="258" width="8.5703125" style="6" bestFit="1" customWidth="1"/>
    <col min="259" max="512" width="9.140625" style="6"/>
    <col min="513" max="513" width="42.28515625" style="6" bestFit="1" customWidth="1"/>
    <col min="514" max="514" width="8.5703125" style="6" bestFit="1" customWidth="1"/>
    <col min="515" max="768" width="9.140625" style="6"/>
    <col min="769" max="769" width="42.28515625" style="6" bestFit="1" customWidth="1"/>
    <col min="770" max="770" width="8.5703125" style="6" bestFit="1" customWidth="1"/>
    <col min="771" max="1024" width="9.140625" style="6"/>
    <col min="1025" max="1025" width="42.28515625" style="6" bestFit="1" customWidth="1"/>
    <col min="1026" max="1026" width="8.5703125" style="6" bestFit="1" customWidth="1"/>
    <col min="1027" max="1280" width="9.140625" style="6"/>
    <col min="1281" max="1281" width="42.28515625" style="6" bestFit="1" customWidth="1"/>
    <col min="1282" max="1282" width="8.5703125" style="6" bestFit="1" customWidth="1"/>
    <col min="1283" max="1536" width="9.140625" style="6"/>
    <col min="1537" max="1537" width="42.28515625" style="6" bestFit="1" customWidth="1"/>
    <col min="1538" max="1538" width="8.5703125" style="6" bestFit="1" customWidth="1"/>
    <col min="1539" max="1792" width="9.140625" style="6"/>
    <col min="1793" max="1793" width="42.28515625" style="6" bestFit="1" customWidth="1"/>
    <col min="1794" max="1794" width="8.5703125" style="6" bestFit="1" customWidth="1"/>
    <col min="1795" max="2048" width="9.140625" style="6"/>
    <col min="2049" max="2049" width="42.28515625" style="6" bestFit="1" customWidth="1"/>
    <col min="2050" max="2050" width="8.5703125" style="6" bestFit="1" customWidth="1"/>
    <col min="2051" max="2304" width="9.140625" style="6"/>
    <col min="2305" max="2305" width="42.28515625" style="6" bestFit="1" customWidth="1"/>
    <col min="2306" max="2306" width="8.5703125" style="6" bestFit="1" customWidth="1"/>
    <col min="2307" max="2560" width="9.140625" style="6"/>
    <col min="2561" max="2561" width="42.28515625" style="6" bestFit="1" customWidth="1"/>
    <col min="2562" max="2562" width="8.5703125" style="6" bestFit="1" customWidth="1"/>
    <col min="2563" max="2816" width="9.140625" style="6"/>
    <col min="2817" max="2817" width="42.28515625" style="6" bestFit="1" customWidth="1"/>
    <col min="2818" max="2818" width="8.5703125" style="6" bestFit="1" customWidth="1"/>
    <col min="2819" max="3072" width="9.140625" style="6"/>
    <col min="3073" max="3073" width="42.28515625" style="6" bestFit="1" customWidth="1"/>
    <col min="3074" max="3074" width="8.5703125" style="6" bestFit="1" customWidth="1"/>
    <col min="3075" max="3328" width="9.140625" style="6"/>
    <col min="3329" max="3329" width="42.28515625" style="6" bestFit="1" customWidth="1"/>
    <col min="3330" max="3330" width="8.5703125" style="6" bestFit="1" customWidth="1"/>
    <col min="3331" max="3584" width="9.140625" style="6"/>
    <col min="3585" max="3585" width="42.28515625" style="6" bestFit="1" customWidth="1"/>
    <col min="3586" max="3586" width="8.5703125" style="6" bestFit="1" customWidth="1"/>
    <col min="3587" max="3840" width="9.140625" style="6"/>
    <col min="3841" max="3841" width="42.28515625" style="6" bestFit="1" customWidth="1"/>
    <col min="3842" max="3842" width="8.5703125" style="6" bestFit="1" customWidth="1"/>
    <col min="3843" max="4096" width="9.140625" style="6"/>
    <col min="4097" max="4097" width="42.28515625" style="6" bestFit="1" customWidth="1"/>
    <col min="4098" max="4098" width="8.5703125" style="6" bestFit="1" customWidth="1"/>
    <col min="4099" max="4352" width="9.140625" style="6"/>
    <col min="4353" max="4353" width="42.28515625" style="6" bestFit="1" customWidth="1"/>
    <col min="4354" max="4354" width="8.5703125" style="6" bestFit="1" customWidth="1"/>
    <col min="4355" max="4608" width="9.140625" style="6"/>
    <col min="4609" max="4609" width="42.28515625" style="6" bestFit="1" customWidth="1"/>
    <col min="4610" max="4610" width="8.5703125" style="6" bestFit="1" customWidth="1"/>
    <col min="4611" max="4864" width="9.140625" style="6"/>
    <col min="4865" max="4865" width="42.28515625" style="6" bestFit="1" customWidth="1"/>
    <col min="4866" max="4866" width="8.5703125" style="6" bestFit="1" customWidth="1"/>
    <col min="4867" max="5120" width="9.140625" style="6"/>
    <col min="5121" max="5121" width="42.28515625" style="6" bestFit="1" customWidth="1"/>
    <col min="5122" max="5122" width="8.5703125" style="6" bestFit="1" customWidth="1"/>
    <col min="5123" max="5376" width="9.140625" style="6"/>
    <col min="5377" max="5377" width="42.28515625" style="6" bestFit="1" customWidth="1"/>
    <col min="5378" max="5378" width="8.5703125" style="6" bestFit="1" customWidth="1"/>
    <col min="5379" max="5632" width="9.140625" style="6"/>
    <col min="5633" max="5633" width="42.28515625" style="6" bestFit="1" customWidth="1"/>
    <col min="5634" max="5634" width="8.5703125" style="6" bestFit="1" customWidth="1"/>
    <col min="5635" max="5888" width="9.140625" style="6"/>
    <col min="5889" max="5889" width="42.28515625" style="6" bestFit="1" customWidth="1"/>
    <col min="5890" max="5890" width="8.5703125" style="6" bestFit="1" customWidth="1"/>
    <col min="5891" max="6144" width="9.140625" style="6"/>
    <col min="6145" max="6145" width="42.28515625" style="6" bestFit="1" customWidth="1"/>
    <col min="6146" max="6146" width="8.5703125" style="6" bestFit="1" customWidth="1"/>
    <col min="6147" max="6400" width="9.140625" style="6"/>
    <col min="6401" max="6401" width="42.28515625" style="6" bestFit="1" customWidth="1"/>
    <col min="6402" max="6402" width="8.5703125" style="6" bestFit="1" customWidth="1"/>
    <col min="6403" max="6656" width="9.140625" style="6"/>
    <col min="6657" max="6657" width="42.28515625" style="6" bestFit="1" customWidth="1"/>
    <col min="6658" max="6658" width="8.5703125" style="6" bestFit="1" customWidth="1"/>
    <col min="6659" max="6912" width="9.140625" style="6"/>
    <col min="6913" max="6913" width="42.28515625" style="6" bestFit="1" customWidth="1"/>
    <col min="6914" max="6914" width="8.5703125" style="6" bestFit="1" customWidth="1"/>
    <col min="6915" max="7168" width="9.140625" style="6"/>
    <col min="7169" max="7169" width="42.28515625" style="6" bestFit="1" customWidth="1"/>
    <col min="7170" max="7170" width="8.5703125" style="6" bestFit="1" customWidth="1"/>
    <col min="7171" max="7424" width="9.140625" style="6"/>
    <col min="7425" max="7425" width="42.28515625" style="6" bestFit="1" customWidth="1"/>
    <col min="7426" max="7426" width="8.5703125" style="6" bestFit="1" customWidth="1"/>
    <col min="7427" max="7680" width="9.140625" style="6"/>
    <col min="7681" max="7681" width="42.28515625" style="6" bestFit="1" customWidth="1"/>
    <col min="7682" max="7682" width="8.5703125" style="6" bestFit="1" customWidth="1"/>
    <col min="7683" max="7936" width="9.140625" style="6"/>
    <col min="7937" max="7937" width="42.28515625" style="6" bestFit="1" customWidth="1"/>
    <col min="7938" max="7938" width="8.5703125" style="6" bestFit="1" customWidth="1"/>
    <col min="7939" max="8192" width="9.140625" style="6"/>
    <col min="8193" max="8193" width="42.28515625" style="6" bestFit="1" customWidth="1"/>
    <col min="8194" max="8194" width="8.5703125" style="6" bestFit="1" customWidth="1"/>
    <col min="8195" max="8448" width="9.140625" style="6"/>
    <col min="8449" max="8449" width="42.28515625" style="6" bestFit="1" customWidth="1"/>
    <col min="8450" max="8450" width="8.5703125" style="6" bestFit="1" customWidth="1"/>
    <col min="8451" max="8704" width="9.140625" style="6"/>
    <col min="8705" max="8705" width="42.28515625" style="6" bestFit="1" customWidth="1"/>
    <col min="8706" max="8706" width="8.5703125" style="6" bestFit="1" customWidth="1"/>
    <col min="8707" max="8960" width="9.140625" style="6"/>
    <col min="8961" max="8961" width="42.28515625" style="6" bestFit="1" customWidth="1"/>
    <col min="8962" max="8962" width="8.5703125" style="6" bestFit="1" customWidth="1"/>
    <col min="8963" max="9216" width="9.140625" style="6"/>
    <col min="9217" max="9217" width="42.28515625" style="6" bestFit="1" customWidth="1"/>
    <col min="9218" max="9218" width="8.5703125" style="6" bestFit="1" customWidth="1"/>
    <col min="9219" max="9472" width="9.140625" style="6"/>
    <col min="9473" max="9473" width="42.28515625" style="6" bestFit="1" customWidth="1"/>
    <col min="9474" max="9474" width="8.5703125" style="6" bestFit="1" customWidth="1"/>
    <col min="9475" max="9728" width="9.140625" style="6"/>
    <col min="9729" max="9729" width="42.28515625" style="6" bestFit="1" customWidth="1"/>
    <col min="9730" max="9730" width="8.5703125" style="6" bestFit="1" customWidth="1"/>
    <col min="9731" max="9984" width="9.140625" style="6"/>
    <col min="9985" max="9985" width="42.28515625" style="6" bestFit="1" customWidth="1"/>
    <col min="9986" max="9986" width="8.5703125" style="6" bestFit="1" customWidth="1"/>
    <col min="9987" max="10240" width="9.140625" style="6"/>
    <col min="10241" max="10241" width="42.28515625" style="6" bestFit="1" customWidth="1"/>
    <col min="10242" max="10242" width="8.5703125" style="6" bestFit="1" customWidth="1"/>
    <col min="10243" max="10496" width="9.140625" style="6"/>
    <col min="10497" max="10497" width="42.28515625" style="6" bestFit="1" customWidth="1"/>
    <col min="10498" max="10498" width="8.5703125" style="6" bestFit="1" customWidth="1"/>
    <col min="10499" max="10752" width="9.140625" style="6"/>
    <col min="10753" max="10753" width="42.28515625" style="6" bestFit="1" customWidth="1"/>
    <col min="10754" max="10754" width="8.5703125" style="6" bestFit="1" customWidth="1"/>
    <col min="10755" max="11008" width="9.140625" style="6"/>
    <col min="11009" max="11009" width="42.28515625" style="6" bestFit="1" customWidth="1"/>
    <col min="11010" max="11010" width="8.5703125" style="6" bestFit="1" customWidth="1"/>
    <col min="11011" max="11264" width="9.140625" style="6"/>
    <col min="11265" max="11265" width="42.28515625" style="6" bestFit="1" customWidth="1"/>
    <col min="11266" max="11266" width="8.5703125" style="6" bestFit="1" customWidth="1"/>
    <col min="11267" max="11520" width="9.140625" style="6"/>
    <col min="11521" max="11521" width="42.28515625" style="6" bestFit="1" customWidth="1"/>
    <col min="11522" max="11522" width="8.5703125" style="6" bestFit="1" customWidth="1"/>
    <col min="11523" max="11776" width="9.140625" style="6"/>
    <col min="11777" max="11777" width="42.28515625" style="6" bestFit="1" customWidth="1"/>
    <col min="11778" max="11778" width="8.5703125" style="6" bestFit="1" customWidth="1"/>
    <col min="11779" max="12032" width="9.140625" style="6"/>
    <col min="12033" max="12033" width="42.28515625" style="6" bestFit="1" customWidth="1"/>
    <col min="12034" max="12034" width="8.5703125" style="6" bestFit="1" customWidth="1"/>
    <col min="12035" max="12288" width="9.140625" style="6"/>
    <col min="12289" max="12289" width="42.28515625" style="6" bestFit="1" customWidth="1"/>
    <col min="12290" max="12290" width="8.5703125" style="6" bestFit="1" customWidth="1"/>
    <col min="12291" max="12544" width="9.140625" style="6"/>
    <col min="12545" max="12545" width="42.28515625" style="6" bestFit="1" customWidth="1"/>
    <col min="12546" max="12546" width="8.5703125" style="6" bestFit="1" customWidth="1"/>
    <col min="12547" max="12800" width="9.140625" style="6"/>
    <col min="12801" max="12801" width="42.28515625" style="6" bestFit="1" customWidth="1"/>
    <col min="12802" max="12802" width="8.5703125" style="6" bestFit="1" customWidth="1"/>
    <col min="12803" max="13056" width="9.140625" style="6"/>
    <col min="13057" max="13057" width="42.28515625" style="6" bestFit="1" customWidth="1"/>
    <col min="13058" max="13058" width="8.5703125" style="6" bestFit="1" customWidth="1"/>
    <col min="13059" max="13312" width="9.140625" style="6"/>
    <col min="13313" max="13313" width="42.28515625" style="6" bestFit="1" customWidth="1"/>
    <col min="13314" max="13314" width="8.5703125" style="6" bestFit="1" customWidth="1"/>
    <col min="13315" max="13568" width="9.140625" style="6"/>
    <col min="13569" max="13569" width="42.28515625" style="6" bestFit="1" customWidth="1"/>
    <col min="13570" max="13570" width="8.5703125" style="6" bestFit="1" customWidth="1"/>
    <col min="13571" max="13824" width="9.140625" style="6"/>
    <col min="13825" max="13825" width="42.28515625" style="6" bestFit="1" customWidth="1"/>
    <col min="13826" max="13826" width="8.5703125" style="6" bestFit="1" customWidth="1"/>
    <col min="13827" max="14080" width="9.140625" style="6"/>
    <col min="14081" max="14081" width="42.28515625" style="6" bestFit="1" customWidth="1"/>
    <col min="14082" max="14082" width="8.5703125" style="6" bestFit="1" customWidth="1"/>
    <col min="14083" max="14336" width="9.140625" style="6"/>
    <col min="14337" max="14337" width="42.28515625" style="6" bestFit="1" customWidth="1"/>
    <col min="14338" max="14338" width="8.5703125" style="6" bestFit="1" customWidth="1"/>
    <col min="14339" max="14592" width="9.140625" style="6"/>
    <col min="14593" max="14593" width="42.28515625" style="6" bestFit="1" customWidth="1"/>
    <col min="14594" max="14594" width="8.5703125" style="6" bestFit="1" customWidth="1"/>
    <col min="14595" max="14848" width="9.140625" style="6"/>
    <col min="14849" max="14849" width="42.28515625" style="6" bestFit="1" customWidth="1"/>
    <col min="14850" max="14850" width="8.5703125" style="6" bestFit="1" customWidth="1"/>
    <col min="14851" max="15104" width="9.140625" style="6"/>
    <col min="15105" max="15105" width="42.28515625" style="6" bestFit="1" customWidth="1"/>
    <col min="15106" max="15106" width="8.5703125" style="6" bestFit="1" customWidth="1"/>
    <col min="15107" max="15360" width="9.140625" style="6"/>
    <col min="15361" max="15361" width="42.28515625" style="6" bestFit="1" customWidth="1"/>
    <col min="15362" max="15362" width="8.5703125" style="6" bestFit="1" customWidth="1"/>
    <col min="15363" max="15616" width="9.140625" style="6"/>
    <col min="15617" max="15617" width="42.28515625" style="6" bestFit="1" customWidth="1"/>
    <col min="15618" max="15618" width="8.5703125" style="6" bestFit="1" customWidth="1"/>
    <col min="15619" max="15872" width="9.140625" style="6"/>
    <col min="15873" max="15873" width="42.28515625" style="6" bestFit="1" customWidth="1"/>
    <col min="15874" max="15874" width="8.5703125" style="6" bestFit="1" customWidth="1"/>
    <col min="15875" max="16128" width="9.140625" style="6"/>
    <col min="16129" max="16129" width="42.28515625" style="6" bestFit="1" customWidth="1"/>
    <col min="16130" max="16130" width="8.5703125" style="6" bestFit="1" customWidth="1"/>
    <col min="16131" max="16384" width="9.140625" style="6"/>
  </cols>
  <sheetData>
    <row r="1" spans="1:10" x14ac:dyDescent="0.2">
      <c r="B1" s="78" t="s">
        <v>467</v>
      </c>
      <c r="C1" s="78"/>
      <c r="D1" s="78"/>
      <c r="F1" s="78" t="s">
        <v>468</v>
      </c>
      <c r="G1" s="78"/>
      <c r="H1" s="78"/>
    </row>
    <row r="3" spans="1:10" x14ac:dyDescent="0.2">
      <c r="A3" s="5" t="s">
        <v>2</v>
      </c>
      <c r="B3" s="12">
        <v>2017</v>
      </c>
      <c r="C3" s="12">
        <v>2018</v>
      </c>
      <c r="D3" s="12">
        <v>2019</v>
      </c>
      <c r="F3" s="12">
        <v>2017</v>
      </c>
      <c r="G3" s="12">
        <v>2018</v>
      </c>
      <c r="H3" s="12">
        <v>2019</v>
      </c>
    </row>
    <row r="4" spans="1:10" x14ac:dyDescent="0.2">
      <c r="A4" s="6" t="s">
        <v>47</v>
      </c>
      <c r="B4" s="7">
        <f>SUMIF('SDGE Dollar Forecast'!$D$4:$D$121,"new business demand",'SDGE Dollar Forecast'!E$4:E$121)</f>
        <v>20846</v>
      </c>
      <c r="C4" s="7">
        <f>SUMIF('SDGE Dollar Forecast'!$D$4:$D$121,"new business demand",'SDGE Dollar Forecast'!F$4:F$121)</f>
        <v>26182</v>
      </c>
      <c r="D4" s="7">
        <f>SUMIF('SDGE Dollar Forecast'!$D$4:$D$121,"new business demand",'SDGE Dollar Forecast'!G$4:G$121)</f>
        <v>27710</v>
      </c>
      <c r="F4" s="7">
        <f>SUMIF('Total Forecast'!$D$4:$D$121,"new business demand",'Total Forecast'!E$4:E$121)</f>
        <v>27879</v>
      </c>
      <c r="G4" s="7">
        <f>SUMIF('Total Forecast'!$D$4:$D$121,"new business demand",'Total Forecast'!F$4:F$121)</f>
        <v>34357</v>
      </c>
      <c r="H4" s="7">
        <f>SUMIF('Total Forecast'!$D$4:$D$121,"new business demand",'Total Forecast'!G$4:G$121)</f>
        <v>36266</v>
      </c>
    </row>
    <row r="5" spans="1:10" x14ac:dyDescent="0.2">
      <c r="A5" s="6" t="s">
        <v>48</v>
      </c>
      <c r="B5" s="7">
        <f>SUMIF('SDGE Dollar Forecast'!$D$4:$D$121,"Easements",'SDGE Dollar Forecast'!E$4:E$121)</f>
        <v>871</v>
      </c>
      <c r="C5" s="7">
        <f>SUMIF('SDGE Dollar Forecast'!$D$4:$D$121,"Easements",'SDGE Dollar Forecast'!F$4:F$121)</f>
        <v>1037</v>
      </c>
      <c r="D5" s="7">
        <f>SUMIF('SDGE Dollar Forecast'!$D$4:$D$121,"Easements",'SDGE Dollar Forecast'!G$4:G$121)</f>
        <v>1097</v>
      </c>
      <c r="F5" s="7">
        <f>SUMIF('Total Forecast'!$D$4:$D$121,"Easements",'Total Forecast'!E$4:E$121)</f>
        <v>871</v>
      </c>
      <c r="G5" s="7">
        <f>SUMIF('Total Forecast'!$D$4:$D$121,"Easements",'Total Forecast'!F$4:F$121)</f>
        <v>1037</v>
      </c>
      <c r="H5" s="7">
        <f>SUMIF('Total Forecast'!$D$4:$D$121,"Easements",'Total Forecast'!G$4:G$121)</f>
        <v>1097</v>
      </c>
    </row>
    <row r="6" spans="1:10" x14ac:dyDescent="0.2">
      <c r="A6" s="6" t="s">
        <v>49</v>
      </c>
      <c r="B6" s="7">
        <f>SUMIF('SDGE Dollar Forecast'!$D$4:$D$121,"Capacity",'SDGE Dollar Forecast'!E$4:E$121)</f>
        <v>8376</v>
      </c>
      <c r="C6" s="7">
        <f>SUMIF('SDGE Dollar Forecast'!$D$4:$D$121,"Capacity",'SDGE Dollar Forecast'!F$4:F$121)</f>
        <v>6773</v>
      </c>
      <c r="D6" s="7">
        <f>SUMIF('SDGE Dollar Forecast'!$D$4:$D$121,"Capacity",'SDGE Dollar Forecast'!G$4:G$121)</f>
        <v>9108</v>
      </c>
      <c r="F6" s="7">
        <f>SUMIF('Total Forecast'!$D$4:$D$121,"Capacity",'Total Forecast'!E$4:E$121)</f>
        <v>8376</v>
      </c>
      <c r="G6" s="7">
        <f>SUMIF('Total Forecast'!$D$4:$D$121,"Capacity",'Total Forecast'!F$4:F$121)</f>
        <v>6773</v>
      </c>
      <c r="H6" s="7">
        <f>SUMIF('Total Forecast'!$D$4:$D$121,"Capacity",'Total Forecast'!G$4:G$121)</f>
        <v>9108</v>
      </c>
      <c r="J6" s="7"/>
    </row>
    <row r="7" spans="1:10" x14ac:dyDescent="0.2">
      <c r="A7" s="8" t="s">
        <v>59</v>
      </c>
      <c r="B7" s="7">
        <f>SUMIF('SDGE Dollar Forecast'!$D$4:$D$121,"Capacity-Substation",'SDGE Dollar Forecast'!E$4:E$121)</f>
        <v>5016</v>
      </c>
      <c r="C7" s="7">
        <f>SUMIF('SDGE Dollar Forecast'!$D$4:$D$121,"Capacity-Substation",'SDGE Dollar Forecast'!F$4:F$121)</f>
        <v>5369</v>
      </c>
      <c r="D7" s="7">
        <f>SUMIF('SDGE Dollar Forecast'!$D$4:$D$121,"Capacity-Substation",'SDGE Dollar Forecast'!G$4:G$121)</f>
        <v>16068</v>
      </c>
      <c r="F7" s="7">
        <f>SUMIF('Total Forecast'!$D$4:$D$121,"Capacity-Substation",'Total Forecast'!E$4:E$121)</f>
        <v>5016</v>
      </c>
      <c r="G7" s="7">
        <f>SUMIF('Total Forecast'!$D$4:$D$121,"Capacity-Substation",'Total Forecast'!F$4:F$121)</f>
        <v>5369</v>
      </c>
      <c r="H7" s="7">
        <f>SUMIF('Total Forecast'!$D$4:$D$121,"Capacity-Substation",'Total Forecast'!G$4:G$121)</f>
        <v>16068</v>
      </c>
    </row>
    <row r="8" spans="1:10" x14ac:dyDescent="0.2">
      <c r="A8" s="6" t="s">
        <v>50</v>
      </c>
      <c r="B8" s="7">
        <f>SUMIF('SDGE Dollar Forecast'!$D$4:$D$121,"Reliability",'SDGE Dollar Forecast'!E$4:E$121)</f>
        <v>80827</v>
      </c>
      <c r="C8" s="7">
        <f>SUMIF('SDGE Dollar Forecast'!$D$4:$D$121,"Reliability",'SDGE Dollar Forecast'!F$4:F$121)</f>
        <v>153525</v>
      </c>
      <c r="D8" s="7">
        <f>SUMIF('SDGE Dollar Forecast'!$D$4:$D$121,"Reliability",'SDGE Dollar Forecast'!G$4:G$121)</f>
        <v>139174</v>
      </c>
      <c r="F8" s="7">
        <f>SUMIF('Total Forecast'!$D$4:$D$121,"Reliability",'Total Forecast'!E$4:E$121)</f>
        <v>80827</v>
      </c>
      <c r="G8" s="7">
        <f>SUMIF('Total Forecast'!$D$4:$D$121,"Reliability",'Total Forecast'!F$4:F$121)</f>
        <v>153525</v>
      </c>
      <c r="H8" s="7">
        <f>SUMIF('Total Forecast'!$D$4:$D$121,"Reliability",'Total Forecast'!G$4:G$121)</f>
        <v>139174</v>
      </c>
    </row>
    <row r="9" spans="1:10" x14ac:dyDescent="0.2">
      <c r="A9" s="8" t="s">
        <v>58</v>
      </c>
      <c r="B9" s="7">
        <f>SUMIF('SDGE Dollar Forecast'!$D$4:$D$121,"Reliability-Substation",'SDGE Dollar Forecast'!E$4:E$121)</f>
        <v>29423</v>
      </c>
      <c r="C9" s="7">
        <f>SUMIF('SDGE Dollar Forecast'!$D$4:$D$121,"Reliability-Substation",'SDGE Dollar Forecast'!F$4:F$121)</f>
        <v>29711</v>
      </c>
      <c r="D9" s="7">
        <f>SUMIF('SDGE Dollar Forecast'!$D$4:$D$121,"Reliability-Substation",'SDGE Dollar Forecast'!G$4:G$121)</f>
        <v>32447</v>
      </c>
      <c r="F9" s="7">
        <f>SUMIF('Total Forecast'!$D$4:$D$121,"Reliability-Substation",'Total Forecast'!E$4:E$121)</f>
        <v>29423</v>
      </c>
      <c r="G9" s="7">
        <f>SUMIF('Total Forecast'!$D$4:$D$121,"Reliability-Substation",'Total Forecast'!F$4:F$121)</f>
        <v>29711</v>
      </c>
      <c r="H9" s="7">
        <f>SUMIF('Total Forecast'!$D$4:$D$121,"Reliability-Substation",'Total Forecast'!G$4:G$121)</f>
        <v>32447</v>
      </c>
    </row>
    <row r="10" spans="1:10" x14ac:dyDescent="0.2">
      <c r="A10" s="6" t="s">
        <v>3</v>
      </c>
      <c r="B10" s="7">
        <f>SUMIF('SDGE Dollar Forecast'!$D$4:$D$121,"Franchise",'SDGE Dollar Forecast'!E$4:E$121)</f>
        <v>16170</v>
      </c>
      <c r="C10" s="7">
        <f>SUMIF('SDGE Dollar Forecast'!$D$4:$D$121,"Franchise",'SDGE Dollar Forecast'!F$4:F$121)</f>
        <v>21527</v>
      </c>
      <c r="D10" s="7">
        <f>SUMIF('SDGE Dollar Forecast'!$D$4:$D$121,"Franchise",'SDGE Dollar Forecast'!G$4:G$121)</f>
        <v>16170</v>
      </c>
      <c r="F10" s="7">
        <f>SUMIF('Total Forecast'!$D$4:$D$121,"Franchise",'Total Forecast'!E$4:E$121)</f>
        <v>34309</v>
      </c>
      <c r="G10" s="7">
        <f>SUMIF('Total Forecast'!$D$4:$D$121,"Franchise",'Total Forecast'!F$4:F$121)</f>
        <v>40026</v>
      </c>
      <c r="H10" s="7">
        <f>SUMIF('Total Forecast'!$D$4:$D$121,"Franchise",'Total Forecast'!G$4:G$121)</f>
        <v>35036</v>
      </c>
    </row>
    <row r="11" spans="1:10" x14ac:dyDescent="0.2">
      <c r="A11" s="11" t="s">
        <v>6</v>
      </c>
      <c r="B11" s="7">
        <f>SUMIF('SDGE Dollar Forecast'!$D$4:$D$121,"Safety and Risk Management",'SDGE Dollar Forecast'!E$4:E$121)</f>
        <v>84551</v>
      </c>
      <c r="C11" s="7">
        <f>SUMIF('SDGE Dollar Forecast'!$D$4:$D$121,"Safety and Risk Management",'SDGE Dollar Forecast'!F$4:F$121)</f>
        <v>114301</v>
      </c>
      <c r="D11" s="7">
        <f>SUMIF('SDGE Dollar Forecast'!$D$4:$D$121,"Safety and Risk Management",'SDGE Dollar Forecast'!G$4:G$121)</f>
        <v>185137</v>
      </c>
      <c r="F11" s="7">
        <f>SUMIF('Total Forecast'!$D$4:$D$121,"Safety and Risk Management",'Total Forecast'!E$4:E$121)</f>
        <v>84551</v>
      </c>
      <c r="G11" s="7">
        <f>SUMIF('Total Forecast'!$D$4:$D$121,"Safety and Risk Management",'Total Forecast'!F$4:F$121)</f>
        <v>114301</v>
      </c>
      <c r="H11" s="7">
        <f>SUMIF('Total Forecast'!$D$4:$D$121,"Safety and Risk Management",'Total Forecast'!G$4:G$121)</f>
        <v>185137</v>
      </c>
    </row>
    <row r="12" spans="1:10" x14ac:dyDescent="0.2">
      <c r="A12" s="6" t="s">
        <v>4</v>
      </c>
      <c r="B12" s="7">
        <f>SUMIF('SDGE Dollar Forecast'!$D$4:$D$121,"Mandated",'SDGE Dollar Forecast'!E$4:E$121)</f>
        <v>31819</v>
      </c>
      <c r="C12" s="7">
        <f>SUMIF('SDGE Dollar Forecast'!$D$4:$D$121,"Mandated",'SDGE Dollar Forecast'!F$4:F$121)</f>
        <v>33075</v>
      </c>
      <c r="D12" s="7">
        <f>SUMIF('SDGE Dollar Forecast'!$D$4:$D$121,"Mandated",'SDGE Dollar Forecast'!G$4:G$121)</f>
        <v>31819</v>
      </c>
      <c r="F12" s="7">
        <f>SUMIF('Total Forecast'!$D$4:$D$121,"Mandated",'Total Forecast'!E$4:E$121)</f>
        <v>32326</v>
      </c>
      <c r="G12" s="7">
        <f>SUMIF('Total Forecast'!$D$4:$D$121,"Mandated",'Total Forecast'!F$4:F$121)</f>
        <v>33534</v>
      </c>
      <c r="H12" s="7">
        <f>SUMIF('Total Forecast'!$D$4:$D$121,"Mandated",'Total Forecast'!G$4:G$121)</f>
        <v>31819</v>
      </c>
    </row>
    <row r="13" spans="1:10" x14ac:dyDescent="0.2">
      <c r="A13" s="6" t="s">
        <v>51</v>
      </c>
      <c r="B13" s="7">
        <f>SUMIF('SDGE Dollar Forecast'!$D$4:$D$121,"Miscellaneous",'SDGE Dollar Forecast'!E$4:E$121)</f>
        <v>25548</v>
      </c>
      <c r="C13" s="7">
        <f>SUMIF('SDGE Dollar Forecast'!$D$4:$D$121,"Miscellaneous",'SDGE Dollar Forecast'!F$4:F$121)</f>
        <v>23740</v>
      </c>
      <c r="D13" s="7">
        <f>SUMIF('SDGE Dollar Forecast'!$D$4:$D$121,"Miscellaneous",'SDGE Dollar Forecast'!G$4:G$121)</f>
        <v>24749</v>
      </c>
      <c r="F13" s="7">
        <f>SUMIF('Total Forecast'!$D$4:$D$121,"Miscellaneous",'Total Forecast'!E$4:E$121)</f>
        <v>25548</v>
      </c>
      <c r="G13" s="7">
        <f>SUMIF('Total Forecast'!$D$4:$D$121,"Miscellaneous",'Total Forecast'!F$4:F$121)</f>
        <v>23740</v>
      </c>
      <c r="H13" s="7">
        <f>SUMIF('Total Forecast'!$D$4:$D$121,"Miscellaneous",'Total Forecast'!G$4:G$121)</f>
        <v>24749</v>
      </c>
    </row>
    <row r="14" spans="1:10" x14ac:dyDescent="0.2">
      <c r="A14" s="6" t="s">
        <v>5</v>
      </c>
      <c r="B14" s="7">
        <f>SUMIF('SDGE Dollar Forecast'!$D$4:$D$121,"Overhead Pools",'SDGE Dollar Forecast'!E$4:E$121)</f>
        <v>71155</v>
      </c>
      <c r="C14" s="7">
        <f>SUMIF('SDGE Dollar Forecast'!$D$4:$D$121,"Overhead Pools",'SDGE Dollar Forecast'!F$4:F$121)</f>
        <v>94462</v>
      </c>
      <c r="D14" s="7">
        <f>SUMIF('SDGE Dollar Forecast'!$D$4:$D$121,"Overhead Pools",'SDGE Dollar Forecast'!G$4:G$121)</f>
        <v>114145</v>
      </c>
      <c r="F14" s="7">
        <f>SUMIF('Total Forecast'!$D$4:$D$121,"Overhead Pools",'Total Forecast'!E$4:E$121)</f>
        <v>71155</v>
      </c>
      <c r="G14" s="7">
        <f>SUMIF('Total Forecast'!$D$4:$D$121,"Overhead Pools",'Total Forecast'!F$4:F$121)</f>
        <v>94462</v>
      </c>
      <c r="H14" s="7">
        <f>SUMIF('Total Forecast'!$D$4:$D$121,"Overhead Pools",'Total Forecast'!G$4:G$121)</f>
        <v>114145</v>
      </c>
    </row>
    <row r="15" spans="1:10" x14ac:dyDescent="0.2">
      <c r="A15" s="6" t="s">
        <v>57</v>
      </c>
      <c r="B15" s="7">
        <f>SUMIF('SDGE Dollar Forecast'!$D$4:$D$121,"Overhead Pools-Substation",'SDGE Dollar Forecast'!E$4:E$121)</f>
        <v>13948</v>
      </c>
      <c r="C15" s="7">
        <f>SUMIF('SDGE Dollar Forecast'!$D$4:$D$121,"Overhead Pools-Substation",'SDGE Dollar Forecast'!F$4:F$121)</f>
        <v>25924</v>
      </c>
      <c r="D15" s="7">
        <f>SUMIF('SDGE Dollar Forecast'!$D$4:$D$121,"Overhead Pools-Substation",'SDGE Dollar Forecast'!G$4:G$121)</f>
        <v>48346</v>
      </c>
      <c r="F15" s="7">
        <f>SUMIF('Total Forecast'!$D$4:$D$121,"Overhead Pools-Substation",'Total Forecast'!E$4:E$121)</f>
        <v>13948</v>
      </c>
      <c r="G15" s="7">
        <f>SUMIF('Total Forecast'!$D$4:$D$121,"Overhead Pools-Substation",'Total Forecast'!F$4:F$121)</f>
        <v>25924</v>
      </c>
      <c r="H15" s="7">
        <f>SUMIF('Total Forecast'!$D$4:$D$121,"Overhead Pools-Substation",'Total Forecast'!G$4:G$121)</f>
        <v>48346</v>
      </c>
    </row>
    <row r="16" spans="1:10" x14ac:dyDescent="0.2">
      <c r="A16" s="6" t="s">
        <v>52</v>
      </c>
      <c r="B16" s="7">
        <f>SUMIF('SDGE Dollar Forecast'!$D$4:$D$121,"New Business Customer",'SDGE Dollar Forecast'!E$4:E$121)</f>
        <v>25538</v>
      </c>
      <c r="C16" s="7">
        <f>SUMIF('SDGE Dollar Forecast'!$D$4:$D$121,"New Business Customer",'SDGE Dollar Forecast'!F$4:F$121)</f>
        <v>21838</v>
      </c>
      <c r="D16" s="7">
        <f>SUMIF('SDGE Dollar Forecast'!$D$4:$D$121,"New Business Customer",'SDGE Dollar Forecast'!G$4:G$121)</f>
        <v>23727</v>
      </c>
      <c r="F16" s="7">
        <f>SUMIF('Total Forecast'!$D$4:$D$121,"new business customer",'Total Forecast'!E$4:E$121)</f>
        <v>30877</v>
      </c>
      <c r="G16" s="7">
        <f>SUMIF('Total Forecast'!$D$4:$D$121,"new business customer",'Total Forecast'!F$4:F$121)</f>
        <v>27052</v>
      </c>
      <c r="H16" s="7">
        <f>SUMIF('Total Forecast'!$D$4:$D$121,"new business customer",'Total Forecast'!G$4:G$121)</f>
        <v>29357</v>
      </c>
    </row>
    <row r="17" spans="1:8" ht="13.5" thickBot="1" x14ac:dyDescent="0.25">
      <c r="A17" s="9" t="s">
        <v>53</v>
      </c>
      <c r="B17" s="10">
        <f>SUM(B4:B16)</f>
        <v>414088</v>
      </c>
      <c r="C17" s="10">
        <f>SUM(C4:C16)</f>
        <v>557464</v>
      </c>
      <c r="D17" s="10">
        <f>SUM(D4:D16)</f>
        <v>669697</v>
      </c>
      <c r="F17" s="10">
        <f>SUM(F4:F16)</f>
        <v>445106</v>
      </c>
      <c r="G17" s="10">
        <f>SUM(G4:G16)</f>
        <v>589811</v>
      </c>
      <c r="H17" s="10">
        <f>SUM(H4:H16)</f>
        <v>702749</v>
      </c>
    </row>
    <row r="18" spans="1:8" ht="13.5" thickTop="1" x14ac:dyDescent="0.2"/>
    <row r="19" spans="1:8" x14ac:dyDescent="0.2">
      <c r="A19" s="6" t="s">
        <v>470</v>
      </c>
      <c r="B19" s="48">
        <f>(B6)*((B5/(B17-B16-B5))+(B14/(B17-B7-B9-B15-B14))+1)</f>
        <v>10418.252016838942</v>
      </c>
      <c r="C19" s="48">
        <f t="shared" ref="C19:D19" si="0">(C6)*((C5/(C17-C16-C5))+(C14/(C17-C7-C9-C15-C14))+1)</f>
        <v>8377.666451325149</v>
      </c>
      <c r="D19" s="48">
        <f t="shared" si="0"/>
        <v>11390.014440806357</v>
      </c>
      <c r="F19" s="7"/>
      <c r="G19" s="7"/>
      <c r="H19" s="7"/>
    </row>
    <row r="21" spans="1:8" x14ac:dyDescent="0.2">
      <c r="A21" s="6" t="s">
        <v>60</v>
      </c>
      <c r="B21" s="48">
        <f>B7*(B5/(B17-B16-B5)+B15/(B7+B9)+1)</f>
        <v>7058.7793257911489</v>
      </c>
      <c r="C21" s="48">
        <f t="shared" ref="C21:D21" si="1">C7*(C5/(C17-C16-C5)+C15/(C7+C9)+1)</f>
        <v>9347.0874629415375</v>
      </c>
      <c r="D21" s="48">
        <f t="shared" si="1"/>
        <v>32107.361222967724</v>
      </c>
    </row>
    <row r="24" spans="1:8" x14ac:dyDescent="0.2">
      <c r="B24" s="79" t="s">
        <v>469</v>
      </c>
      <c r="C24" s="79"/>
      <c r="D24" s="79"/>
      <c r="E24" s="79"/>
    </row>
    <row r="25" spans="1:8" ht="13.5" thickBot="1" x14ac:dyDescent="0.25">
      <c r="B25" s="42">
        <v>2017</v>
      </c>
      <c r="C25" s="42">
        <v>2018</v>
      </c>
      <c r="D25" s="42">
        <v>2019</v>
      </c>
      <c r="E25" s="42" t="s">
        <v>466</v>
      </c>
    </row>
    <row r="26" spans="1:8" x14ac:dyDescent="0.2">
      <c r="A26" s="36" t="s">
        <v>56</v>
      </c>
      <c r="B26" s="37">
        <f>B4/F4</f>
        <v>0.74773126726209693</v>
      </c>
      <c r="C26" s="37">
        <f>C4/G4</f>
        <v>0.76205722269115461</v>
      </c>
      <c r="D26" s="37">
        <f>D4/H4</f>
        <v>0.76407654552473392</v>
      </c>
      <c r="E26" s="38">
        <f>AVERAGE(B26,C26,D26)</f>
        <v>0.75795501182599523</v>
      </c>
    </row>
    <row r="27" spans="1:8" ht="13.5" thickBot="1" x14ac:dyDescent="0.25">
      <c r="A27" s="39" t="s">
        <v>55</v>
      </c>
      <c r="B27" s="40">
        <f>B16/F16</f>
        <v>0.82708812384622854</v>
      </c>
      <c r="C27" s="40">
        <f t="shared" ref="C27:D27" si="2">C16/G16</f>
        <v>0.807260091675292</v>
      </c>
      <c r="D27" s="40">
        <f t="shared" si="2"/>
        <v>0.80822291106039446</v>
      </c>
      <c r="E27" s="41">
        <f>AVERAGE(B27,C27,D27)</f>
        <v>0.81419037552730489</v>
      </c>
    </row>
    <row r="28" spans="1:8" ht="13.5" thickBot="1" x14ac:dyDescent="0.25">
      <c r="A28" s="49" t="s">
        <v>471</v>
      </c>
      <c r="B28" s="50">
        <f>'SDGE Dollar Forecast'!E23/'Total Forecast'!E23</f>
        <v>0.99474853564936372</v>
      </c>
      <c r="C28" s="50">
        <f>'SDGE Dollar Forecast'!F23/'Total Forecast'!F23</f>
        <v>0.98518395205593479</v>
      </c>
      <c r="D28" s="50">
        <f>'SDGE Dollar Forecast'!G23/'Total Forecast'!G23</f>
        <v>0.98295454545454541</v>
      </c>
      <c r="E28" s="51">
        <f>AVERAGE(B28,C28,D28)</f>
        <v>0.98762901105328138</v>
      </c>
    </row>
    <row r="30" spans="1:8" x14ac:dyDescent="0.2">
      <c r="A30" s="53"/>
      <c r="E30" s="52"/>
      <c r="F30" s="52"/>
    </row>
    <row r="32" spans="1:8" x14ac:dyDescent="0.2">
      <c r="B32" s="31"/>
    </row>
    <row r="34" spans="2:2" x14ac:dyDescent="0.2">
      <c r="B34" s="31"/>
    </row>
    <row r="35" spans="2:2" x14ac:dyDescent="0.2">
      <c r="B35" s="31"/>
    </row>
  </sheetData>
  <mergeCells count="3">
    <mergeCell ref="B1:D1"/>
    <mergeCell ref="F1:H1"/>
    <mergeCell ref="B24:E24"/>
  </mergeCells>
  <printOptions horizontalCentered="1"/>
  <pageMargins left="0.75" right="0.75" top="1" bottom="1" header="0.5" footer="0.5"/>
  <pageSetup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G124"/>
  <sheetViews>
    <sheetView zoomScaleNormal="100" workbookViewId="0">
      <pane xSplit="4" ySplit="3" topLeftCell="E80" activePane="bottomRight" state="frozen"/>
      <selection pane="topRight" activeCell="D1" sqref="D1"/>
      <selection pane="bottomLeft" activeCell="A4" sqref="A4"/>
      <selection pane="bottomRight" activeCell="E90" sqref="E90:G90"/>
    </sheetView>
  </sheetViews>
  <sheetFormatPr defaultRowHeight="15" x14ac:dyDescent="0.25"/>
  <cols>
    <col min="2" max="4" width="38.42578125" customWidth="1"/>
  </cols>
  <sheetData>
    <row r="1" spans="1:7" ht="18.75" x14ac:dyDescent="0.25">
      <c r="A1" s="1" t="s">
        <v>8</v>
      </c>
    </row>
    <row r="2" spans="1:7" ht="18.75" x14ac:dyDescent="0.25">
      <c r="A2" s="1" t="s">
        <v>7</v>
      </c>
    </row>
    <row r="3" spans="1:7" ht="25.5" x14ac:dyDescent="0.25">
      <c r="A3" s="2" t="s">
        <v>0</v>
      </c>
      <c r="B3" s="2" t="s">
        <v>1</v>
      </c>
      <c r="C3" s="2" t="s">
        <v>2</v>
      </c>
      <c r="D3" s="2" t="s">
        <v>54</v>
      </c>
      <c r="E3" s="3" t="s">
        <v>61</v>
      </c>
      <c r="F3" s="3" t="s">
        <v>62</v>
      </c>
      <c r="G3" s="3" t="s">
        <v>63</v>
      </c>
    </row>
    <row r="4" spans="1:7" x14ac:dyDescent="0.25">
      <c r="A4" t="s">
        <v>64</v>
      </c>
      <c r="B4" t="s">
        <v>65</v>
      </c>
      <c r="C4" t="s">
        <v>66</v>
      </c>
      <c r="D4" s="13" t="s">
        <v>50</v>
      </c>
      <c r="E4" s="14">
        <f>'Total Forecast'!E4</f>
        <v>1000</v>
      </c>
      <c r="F4" s="14">
        <f>'Total Forecast'!F4</f>
        <v>1000</v>
      </c>
      <c r="G4" s="14">
        <f>'Total Forecast'!G4</f>
        <v>1000</v>
      </c>
    </row>
    <row r="5" spans="1:7" x14ac:dyDescent="0.25">
      <c r="A5" t="s">
        <v>67</v>
      </c>
      <c r="B5" t="s">
        <v>68</v>
      </c>
      <c r="C5" t="s">
        <v>25</v>
      </c>
      <c r="D5" s="13" t="s">
        <v>50</v>
      </c>
      <c r="E5" s="14">
        <f>'Total Forecast'!E5</f>
        <v>39</v>
      </c>
      <c r="F5" s="14">
        <f>'Total Forecast'!F5</f>
        <v>39</v>
      </c>
      <c r="G5" s="14">
        <f>'Total Forecast'!G5</f>
        <v>39</v>
      </c>
    </row>
    <row r="6" spans="1:7" x14ac:dyDescent="0.25">
      <c r="A6" t="s">
        <v>69</v>
      </c>
      <c r="B6" t="s">
        <v>70</v>
      </c>
      <c r="C6" t="s">
        <v>66</v>
      </c>
      <c r="D6" s="17" t="s">
        <v>58</v>
      </c>
      <c r="E6" s="14">
        <f>'Total Forecast'!E6</f>
        <v>99</v>
      </c>
      <c r="F6" s="14">
        <f>'Total Forecast'!F6</f>
        <v>99</v>
      </c>
      <c r="G6" s="14">
        <f>'Total Forecast'!G6</f>
        <v>99</v>
      </c>
    </row>
    <row r="7" spans="1:7" x14ac:dyDescent="0.25">
      <c r="A7" t="s">
        <v>71</v>
      </c>
      <c r="B7" t="s">
        <v>72</v>
      </c>
      <c r="C7" t="s">
        <v>16</v>
      </c>
      <c r="D7" s="17" t="s">
        <v>55</v>
      </c>
      <c r="E7" s="14">
        <f>'Total Forecast'!E7</f>
        <v>154</v>
      </c>
      <c r="F7" s="14">
        <f>'Total Forecast'!F7</f>
        <v>154</v>
      </c>
      <c r="G7" s="14">
        <f>'Total Forecast'!G7</f>
        <v>154</v>
      </c>
    </row>
    <row r="8" spans="1:7" x14ac:dyDescent="0.25">
      <c r="A8" t="s">
        <v>73</v>
      </c>
      <c r="B8" t="s">
        <v>74</v>
      </c>
      <c r="C8" t="s">
        <v>22</v>
      </c>
      <c r="D8" s="13" t="s">
        <v>55</v>
      </c>
      <c r="E8" s="14">
        <f>'Total Forecast'!E8</f>
        <v>4156</v>
      </c>
      <c r="F8" s="14">
        <f>'Total Forecast'!F8</f>
        <v>5106</v>
      </c>
      <c r="G8" s="14">
        <f>'Total Forecast'!G8</f>
        <v>5974</v>
      </c>
    </row>
    <row r="9" spans="1:7" x14ac:dyDescent="0.25">
      <c r="A9" t="s">
        <v>75</v>
      </c>
      <c r="B9" t="s">
        <v>76</v>
      </c>
      <c r="C9" t="s">
        <v>19</v>
      </c>
      <c r="D9" s="15" t="s">
        <v>58</v>
      </c>
      <c r="E9" s="14">
        <f>'Total Forecast'!E9</f>
        <v>1569</v>
      </c>
      <c r="F9" s="14">
        <f>'Total Forecast'!F9</f>
        <v>1569</v>
      </c>
      <c r="G9" s="14">
        <f>'Total Forecast'!G9</f>
        <v>1569</v>
      </c>
    </row>
    <row r="10" spans="1:7" x14ac:dyDescent="0.25">
      <c r="A10" t="s">
        <v>77</v>
      </c>
      <c r="B10" t="s">
        <v>78</v>
      </c>
      <c r="C10" t="s">
        <v>18</v>
      </c>
      <c r="D10" s="16" t="s">
        <v>48</v>
      </c>
      <c r="E10" s="14">
        <f>'Total Forecast'!E10</f>
        <v>871</v>
      </c>
      <c r="F10" s="14">
        <f>'Total Forecast'!F10</f>
        <v>1037</v>
      </c>
      <c r="G10" s="14">
        <f>'Total Forecast'!G10</f>
        <v>1097</v>
      </c>
    </row>
    <row r="11" spans="1:7" x14ac:dyDescent="0.25">
      <c r="A11" t="s">
        <v>79</v>
      </c>
      <c r="B11" t="s">
        <v>80</v>
      </c>
      <c r="C11" t="s">
        <v>16</v>
      </c>
      <c r="D11" s="16" t="s">
        <v>3</v>
      </c>
      <c r="E11" s="14">
        <f>'Total Forecast'!E11</f>
        <v>5241</v>
      </c>
      <c r="F11" s="14">
        <f>'Total Forecast'!F11</f>
        <v>5241</v>
      </c>
      <c r="G11" s="14">
        <f>'Total Forecast'!G11</f>
        <v>5241</v>
      </c>
    </row>
    <row r="12" spans="1:7" x14ac:dyDescent="0.25">
      <c r="A12" t="s">
        <v>81</v>
      </c>
      <c r="B12" t="s">
        <v>78</v>
      </c>
      <c r="C12" t="s">
        <v>20</v>
      </c>
      <c r="D12" s="16" t="s">
        <v>51</v>
      </c>
      <c r="E12" s="14">
        <f>'Total Forecast'!E12</f>
        <v>4833</v>
      </c>
      <c r="F12" s="14">
        <f>'Total Forecast'!F12</f>
        <v>2531</v>
      </c>
      <c r="G12" s="14">
        <f>'Total Forecast'!G12</f>
        <v>3029</v>
      </c>
    </row>
    <row r="13" spans="1:7" x14ac:dyDescent="0.25">
      <c r="A13" t="s">
        <v>82</v>
      </c>
      <c r="B13" t="s">
        <v>83</v>
      </c>
      <c r="C13" t="s">
        <v>17</v>
      </c>
      <c r="D13" s="15" t="s">
        <v>59</v>
      </c>
      <c r="E13" s="14">
        <f>'Total Forecast'!E13</f>
        <v>587</v>
      </c>
      <c r="F13" s="14">
        <f>'Total Forecast'!F13</f>
        <v>587</v>
      </c>
      <c r="G13" s="14">
        <f>'Total Forecast'!G13</f>
        <v>587</v>
      </c>
    </row>
    <row r="14" spans="1:7" x14ac:dyDescent="0.25">
      <c r="A14" t="s">
        <v>84</v>
      </c>
      <c r="B14" t="s">
        <v>85</v>
      </c>
      <c r="C14" t="s">
        <v>16</v>
      </c>
      <c r="D14" s="16" t="s">
        <v>3</v>
      </c>
      <c r="E14" s="14">
        <f>'Total Forecast'!E14</f>
        <v>10929</v>
      </c>
      <c r="F14" s="14">
        <f>'Total Forecast'!F14</f>
        <v>10929</v>
      </c>
      <c r="G14" s="14">
        <f>'Total Forecast'!G14</f>
        <v>10929</v>
      </c>
    </row>
    <row r="15" spans="1:7" x14ac:dyDescent="0.25">
      <c r="A15" t="s">
        <v>86</v>
      </c>
      <c r="B15" t="s">
        <v>87</v>
      </c>
      <c r="C15" t="s">
        <v>18</v>
      </c>
      <c r="D15" s="16" t="s">
        <v>55</v>
      </c>
      <c r="E15" s="34">
        <f>'Split - SDG&amp;E &amp; Customer Costs'!C3</f>
        <v>1396</v>
      </c>
      <c r="F15" s="34">
        <f>'Split - SDG&amp;E &amp; Customer Costs'!D3</f>
        <v>1550</v>
      </c>
      <c r="G15" s="34">
        <f>'Split - SDG&amp;E &amp; Customer Costs'!E3</f>
        <v>1706</v>
      </c>
    </row>
    <row r="16" spans="1:7" x14ac:dyDescent="0.25">
      <c r="A16" t="s">
        <v>88</v>
      </c>
      <c r="B16" t="s">
        <v>89</v>
      </c>
      <c r="C16" t="s">
        <v>16</v>
      </c>
      <c r="D16" s="16" t="s">
        <v>3</v>
      </c>
      <c r="E16" s="34">
        <f>'Split - SDG&amp;E &amp; Customer Costs'!C4</f>
        <v>0</v>
      </c>
      <c r="F16" s="34">
        <f>'Split - SDG&amp;E &amp; Customer Costs'!D4</f>
        <v>0</v>
      </c>
      <c r="G16" s="34">
        <f>'Split - SDG&amp;E &amp; Customer Costs'!E4</f>
        <v>0</v>
      </c>
    </row>
    <row r="17" spans="1:7" x14ac:dyDescent="0.25">
      <c r="A17" t="s">
        <v>90</v>
      </c>
      <c r="B17" t="s">
        <v>21</v>
      </c>
      <c r="C17" t="s">
        <v>22</v>
      </c>
      <c r="D17" s="16" t="s">
        <v>51</v>
      </c>
      <c r="E17" s="14">
        <f>'Total Forecast'!E17</f>
        <v>20715</v>
      </c>
      <c r="F17" s="14">
        <f>'Total Forecast'!F17</f>
        <v>21209</v>
      </c>
      <c r="G17" s="14">
        <f>'Total Forecast'!G17</f>
        <v>21720</v>
      </c>
    </row>
    <row r="18" spans="1:7" x14ac:dyDescent="0.25">
      <c r="A18" t="s">
        <v>91</v>
      </c>
      <c r="B18" t="s">
        <v>23</v>
      </c>
      <c r="C18" t="s">
        <v>18</v>
      </c>
      <c r="D18" s="16" t="s">
        <v>56</v>
      </c>
      <c r="E18" s="34">
        <f>'Split - SDG&amp;E &amp; Customer Costs'!C5</f>
        <v>525</v>
      </c>
      <c r="F18" s="34">
        <f>'Split - SDG&amp;E &amp; Customer Costs'!D5</f>
        <v>640</v>
      </c>
      <c r="G18" s="34">
        <f>'Split - SDG&amp;E &amp; Customer Costs'!E5</f>
        <v>680</v>
      </c>
    </row>
    <row r="19" spans="1:7" x14ac:dyDescent="0.25">
      <c r="A19" t="s">
        <v>92</v>
      </c>
      <c r="B19" t="s">
        <v>93</v>
      </c>
      <c r="C19" t="s">
        <v>18</v>
      </c>
      <c r="D19" s="16" t="s">
        <v>56</v>
      </c>
      <c r="E19" s="34">
        <f>'Split - SDG&amp;E &amp; Customer Costs'!C6</f>
        <v>681</v>
      </c>
      <c r="F19" s="34">
        <f>'Split - SDG&amp;E &amp; Customer Costs'!D6</f>
        <v>801</v>
      </c>
      <c r="G19" s="34">
        <f>'Split - SDG&amp;E &amp; Customer Costs'!E6</f>
        <v>841</v>
      </c>
    </row>
    <row r="20" spans="1:7" x14ac:dyDescent="0.25">
      <c r="A20" t="s">
        <v>94</v>
      </c>
      <c r="B20" t="s">
        <v>24</v>
      </c>
      <c r="C20" t="s">
        <v>18</v>
      </c>
      <c r="D20" s="16" t="s">
        <v>56</v>
      </c>
      <c r="E20" s="34">
        <f>'Split - SDG&amp;E &amp; Customer Costs'!C7</f>
        <v>9320</v>
      </c>
      <c r="F20" s="34">
        <f>'Split - SDG&amp;E &amp; Customer Costs'!D7</f>
        <v>12288</v>
      </c>
      <c r="G20" s="34">
        <f>'Split - SDG&amp;E &amp; Customer Costs'!E7</f>
        <v>13070</v>
      </c>
    </row>
    <row r="21" spans="1:7" x14ac:dyDescent="0.25">
      <c r="A21" t="s">
        <v>95</v>
      </c>
      <c r="B21" t="s">
        <v>96</v>
      </c>
      <c r="C21" t="s">
        <v>18</v>
      </c>
      <c r="D21" s="16" t="s">
        <v>56</v>
      </c>
      <c r="E21" s="34">
        <f>'Split - SDG&amp;E &amp; Customer Costs'!C8</f>
        <v>4655</v>
      </c>
      <c r="F21" s="34">
        <f>'Split - SDG&amp;E &amp; Customer Costs'!D8</f>
        <v>5591</v>
      </c>
      <c r="G21" s="34">
        <f>'Split - SDG&amp;E &amp; Customer Costs'!E8</f>
        <v>5872</v>
      </c>
    </row>
    <row r="22" spans="1:7" x14ac:dyDescent="0.25">
      <c r="A22" t="s">
        <v>97</v>
      </c>
      <c r="B22" t="s">
        <v>98</v>
      </c>
      <c r="C22" t="s">
        <v>18</v>
      </c>
      <c r="D22" s="16" t="s">
        <v>56</v>
      </c>
      <c r="E22" s="34">
        <f>'Split - SDG&amp;E &amp; Customer Costs'!C9</f>
        <v>5665</v>
      </c>
      <c r="F22" s="34">
        <f>'Split - SDG&amp;E &amp; Customer Costs'!D9</f>
        <v>6862</v>
      </c>
      <c r="G22" s="34">
        <f>'Split - SDG&amp;E &amp; Customer Costs'!E9</f>
        <v>7247</v>
      </c>
    </row>
    <row r="23" spans="1:7" x14ac:dyDescent="0.25">
      <c r="A23" t="s">
        <v>99</v>
      </c>
      <c r="B23" t="s">
        <v>100</v>
      </c>
      <c r="C23" t="s">
        <v>18</v>
      </c>
      <c r="D23" s="16" t="s">
        <v>55</v>
      </c>
      <c r="E23" s="34">
        <f>'Split - SDG&amp;E &amp; Customer Costs'!C10</f>
        <v>4925</v>
      </c>
      <c r="F23" s="34">
        <f>'Split - SDG&amp;E &amp; Customer Costs'!D10</f>
        <v>5918</v>
      </c>
      <c r="G23" s="34">
        <f>'Split - SDG&amp;E &amp; Customer Costs'!E10</f>
        <v>6228</v>
      </c>
    </row>
    <row r="24" spans="1:7" x14ac:dyDescent="0.25">
      <c r="A24" t="s">
        <v>101</v>
      </c>
      <c r="B24" t="s">
        <v>102</v>
      </c>
      <c r="C24" t="s">
        <v>18</v>
      </c>
      <c r="D24" s="16" t="s">
        <v>55</v>
      </c>
      <c r="E24" s="34">
        <f>'Split - SDG&amp;E &amp; Customer Costs'!C11</f>
        <v>5130</v>
      </c>
      <c r="F24" s="34">
        <f>'Split - SDG&amp;E &amp; Customer Costs'!D11</f>
        <v>5612</v>
      </c>
      <c r="G24" s="34">
        <f>'Split - SDG&amp;E &amp; Customer Costs'!E11</f>
        <v>6191</v>
      </c>
    </row>
    <row r="25" spans="1:7" x14ac:dyDescent="0.25">
      <c r="A25" t="s">
        <v>103</v>
      </c>
      <c r="B25" t="s">
        <v>104</v>
      </c>
      <c r="C25" t="s">
        <v>19</v>
      </c>
      <c r="D25" s="16" t="s">
        <v>50</v>
      </c>
      <c r="E25" s="14">
        <f>'Total Forecast'!E25</f>
        <v>6338</v>
      </c>
      <c r="F25" s="14">
        <f>'Total Forecast'!F25</f>
        <v>6338</v>
      </c>
      <c r="G25" s="14">
        <f>'Total Forecast'!G25</f>
        <v>6338</v>
      </c>
    </row>
    <row r="26" spans="1:7" x14ac:dyDescent="0.25">
      <c r="A26" t="s">
        <v>105</v>
      </c>
      <c r="B26" t="s">
        <v>106</v>
      </c>
      <c r="C26" t="s">
        <v>19</v>
      </c>
      <c r="D26" s="16" t="s">
        <v>50</v>
      </c>
      <c r="E26" s="14">
        <f>'Total Forecast'!E26</f>
        <v>3493</v>
      </c>
      <c r="F26" s="14">
        <f>'Total Forecast'!F26</f>
        <v>3493</v>
      </c>
      <c r="G26" s="14">
        <f>'Total Forecast'!G26</f>
        <v>3493</v>
      </c>
    </row>
    <row r="27" spans="1:7" x14ac:dyDescent="0.25">
      <c r="A27" t="s">
        <v>107</v>
      </c>
      <c r="B27" t="s">
        <v>108</v>
      </c>
      <c r="C27" t="s">
        <v>17</v>
      </c>
      <c r="D27" s="16" t="s">
        <v>49</v>
      </c>
      <c r="E27" s="14">
        <f>'Total Forecast'!E27</f>
        <v>1831</v>
      </c>
      <c r="F27" s="14">
        <f>'Total Forecast'!F27</f>
        <v>1831</v>
      </c>
      <c r="G27" s="14">
        <f>'Total Forecast'!G27</f>
        <v>1831</v>
      </c>
    </row>
    <row r="28" spans="1:7" x14ac:dyDescent="0.25">
      <c r="A28" t="s">
        <v>109</v>
      </c>
      <c r="B28" t="s">
        <v>110</v>
      </c>
      <c r="C28" t="s">
        <v>25</v>
      </c>
      <c r="D28" s="16" t="s">
        <v>4</v>
      </c>
      <c r="E28" s="14">
        <f>'Total Forecast'!E28</f>
        <v>10803</v>
      </c>
      <c r="F28" s="14">
        <f>'Total Forecast'!F28</f>
        <v>10803</v>
      </c>
      <c r="G28" s="14">
        <f>'Total Forecast'!G28</f>
        <v>10803</v>
      </c>
    </row>
    <row r="29" spans="1:7" x14ac:dyDescent="0.25">
      <c r="A29" t="s">
        <v>111</v>
      </c>
      <c r="B29" t="s">
        <v>112</v>
      </c>
      <c r="C29" t="s">
        <v>19</v>
      </c>
      <c r="D29" s="16" t="s">
        <v>50</v>
      </c>
      <c r="E29" s="34">
        <f>'Split - SDG&amp;E &amp; Customer Costs'!C12</f>
        <v>11800</v>
      </c>
      <c r="F29" s="34">
        <f>'Split - SDG&amp;E &amp; Customer Costs'!D12</f>
        <v>26257</v>
      </c>
      <c r="G29" s="34">
        <f>'Split - SDG&amp;E &amp; Customer Costs'!E12</f>
        <v>15564</v>
      </c>
    </row>
    <row r="30" spans="1:7" x14ac:dyDescent="0.25">
      <c r="A30" t="s">
        <v>113</v>
      </c>
      <c r="B30" t="s">
        <v>114</v>
      </c>
      <c r="C30" t="s">
        <v>18</v>
      </c>
      <c r="D30" s="16" t="s">
        <v>55</v>
      </c>
      <c r="E30" s="34">
        <f>'Split - SDG&amp;E &amp; Customer Costs'!C13</f>
        <v>3474</v>
      </c>
      <c r="F30" s="34">
        <f>'Split - SDG&amp;E &amp; Customer Costs'!D13</f>
        <v>3474</v>
      </c>
      <c r="G30" s="34">
        <f>'Split - SDG&amp;E &amp; Customer Costs'!E13</f>
        <v>3474</v>
      </c>
    </row>
    <row r="31" spans="1:7" x14ac:dyDescent="0.25">
      <c r="A31" t="s">
        <v>115</v>
      </c>
      <c r="B31" t="s">
        <v>116</v>
      </c>
      <c r="C31" t="s">
        <v>19</v>
      </c>
      <c r="D31" s="16" t="s">
        <v>50</v>
      </c>
      <c r="E31" s="14">
        <f>'Total Forecast'!E31</f>
        <v>10832</v>
      </c>
      <c r="F31" s="14">
        <f>'Total Forecast'!F31</f>
        <v>11162</v>
      </c>
      <c r="G31" s="14">
        <f>'Total Forecast'!G31</f>
        <v>11502</v>
      </c>
    </row>
    <row r="32" spans="1:7" x14ac:dyDescent="0.25">
      <c r="A32" t="s">
        <v>117</v>
      </c>
      <c r="B32" t="s">
        <v>118</v>
      </c>
      <c r="C32" t="s">
        <v>25</v>
      </c>
      <c r="D32" s="16" t="s">
        <v>4</v>
      </c>
      <c r="E32" s="14">
        <f>'Total Forecast'!E32</f>
        <v>5438</v>
      </c>
      <c r="F32" s="14">
        <f>'Total Forecast'!F32</f>
        <v>5438</v>
      </c>
      <c r="G32" s="14">
        <f>'Total Forecast'!G32</f>
        <v>5438</v>
      </c>
    </row>
    <row r="33" spans="1:7" x14ac:dyDescent="0.25">
      <c r="A33" t="s">
        <v>119</v>
      </c>
      <c r="B33" t="s">
        <v>120</v>
      </c>
      <c r="C33" t="s">
        <v>26</v>
      </c>
      <c r="D33" s="16" t="s">
        <v>5</v>
      </c>
      <c r="E33" s="14">
        <f>'Total Forecast'!E33</f>
        <v>60788</v>
      </c>
      <c r="F33" s="14">
        <f>'Total Forecast'!F33</f>
        <v>81200</v>
      </c>
      <c r="G33" s="14">
        <f>'Total Forecast'!G33</f>
        <v>97618</v>
      </c>
    </row>
    <row r="34" spans="1:7" x14ac:dyDescent="0.25">
      <c r="A34" t="s">
        <v>121</v>
      </c>
      <c r="B34" t="s">
        <v>122</v>
      </c>
      <c r="C34" t="s">
        <v>26</v>
      </c>
      <c r="D34" s="16" t="s">
        <v>57</v>
      </c>
      <c r="E34" s="14">
        <f>'Total Forecast'!E34</f>
        <v>13948</v>
      </c>
      <c r="F34" s="14">
        <f>'Total Forecast'!F34</f>
        <v>25924</v>
      </c>
      <c r="G34" s="14">
        <f>'Total Forecast'!G34</f>
        <v>48346</v>
      </c>
    </row>
    <row r="35" spans="1:7" x14ac:dyDescent="0.25">
      <c r="A35" t="s">
        <v>123</v>
      </c>
      <c r="B35" t="s">
        <v>124</v>
      </c>
      <c r="C35" t="s">
        <v>26</v>
      </c>
      <c r="D35" s="16" t="s">
        <v>5</v>
      </c>
      <c r="E35" s="14">
        <f>'Total Forecast'!E35</f>
        <v>4495</v>
      </c>
      <c r="F35" s="14">
        <f>'Total Forecast'!F35</f>
        <v>5870</v>
      </c>
      <c r="G35" s="14">
        <f>'Total Forecast'!G35</f>
        <v>7157</v>
      </c>
    </row>
    <row r="36" spans="1:7" x14ac:dyDescent="0.25">
      <c r="A36" t="s">
        <v>125</v>
      </c>
      <c r="B36" t="s">
        <v>126</v>
      </c>
      <c r="C36" t="s">
        <v>26</v>
      </c>
      <c r="D36" s="16" t="s">
        <v>5</v>
      </c>
      <c r="E36" s="14">
        <f>'Total Forecast'!E36</f>
        <v>5872</v>
      </c>
      <c r="F36" s="14">
        <f>'Total Forecast'!F36</f>
        <v>7392</v>
      </c>
      <c r="G36" s="14">
        <f>'Total Forecast'!G36</f>
        <v>9370</v>
      </c>
    </row>
    <row r="37" spans="1:7" x14ac:dyDescent="0.25">
      <c r="A37" t="s">
        <v>127</v>
      </c>
      <c r="B37" t="s">
        <v>128</v>
      </c>
      <c r="C37" t="s">
        <v>19</v>
      </c>
      <c r="D37" s="15" t="s">
        <v>58</v>
      </c>
      <c r="E37" s="14">
        <f>'Total Forecast'!E37</f>
        <v>7003</v>
      </c>
      <c r="F37" s="14">
        <f>'Total Forecast'!F37</f>
        <v>501</v>
      </c>
      <c r="G37" s="14">
        <f>'Total Forecast'!G37</f>
        <v>0</v>
      </c>
    </row>
    <row r="38" spans="1:7" x14ac:dyDescent="0.25">
      <c r="A38" t="s">
        <v>129</v>
      </c>
      <c r="B38" t="s">
        <v>130</v>
      </c>
      <c r="C38" t="s">
        <v>17</v>
      </c>
      <c r="D38" s="15" t="s">
        <v>59</v>
      </c>
      <c r="E38" s="14">
        <f>'Total Forecast'!E38</f>
        <v>3336</v>
      </c>
      <c r="F38" s="14">
        <f>'Total Forecast'!F38</f>
        <v>0</v>
      </c>
      <c r="G38" s="14">
        <f>'Total Forecast'!G38</f>
        <v>0</v>
      </c>
    </row>
    <row r="39" spans="1:7" x14ac:dyDescent="0.25">
      <c r="A39" t="s">
        <v>131</v>
      </c>
      <c r="B39" t="s">
        <v>132</v>
      </c>
      <c r="C39" t="s">
        <v>17</v>
      </c>
      <c r="D39" s="15" t="s">
        <v>59</v>
      </c>
      <c r="E39" s="14">
        <f>'Total Forecast'!E39</f>
        <v>170</v>
      </c>
      <c r="F39" s="14">
        <f>'Total Forecast'!F39</f>
        <v>3859</v>
      </c>
      <c r="G39" s="14">
        <f>'Total Forecast'!G39</f>
        <v>14558</v>
      </c>
    </row>
    <row r="40" spans="1:7" x14ac:dyDescent="0.25">
      <c r="A40" t="s">
        <v>133</v>
      </c>
      <c r="B40" t="s">
        <v>134</v>
      </c>
      <c r="C40" t="s">
        <v>66</v>
      </c>
      <c r="D40" s="16" t="s">
        <v>50</v>
      </c>
      <c r="E40" s="14">
        <f>'Total Forecast'!E40</f>
        <v>932</v>
      </c>
      <c r="F40" s="14">
        <f>'Total Forecast'!F40</f>
        <v>7645</v>
      </c>
      <c r="G40" s="14">
        <f>'Total Forecast'!G40</f>
        <v>4345</v>
      </c>
    </row>
    <row r="41" spans="1:7" x14ac:dyDescent="0.25">
      <c r="A41" t="s">
        <v>135</v>
      </c>
      <c r="B41" t="s">
        <v>136</v>
      </c>
      <c r="C41" t="s">
        <v>25</v>
      </c>
      <c r="D41" s="16" t="s">
        <v>6</v>
      </c>
      <c r="E41" s="14">
        <f>'Total Forecast'!E41</f>
        <v>685</v>
      </c>
      <c r="F41" s="14">
        <f>'Total Forecast'!F41</f>
        <v>685</v>
      </c>
      <c r="G41" s="14">
        <f>'Total Forecast'!G41</f>
        <v>685</v>
      </c>
    </row>
    <row r="42" spans="1:7" x14ac:dyDescent="0.25">
      <c r="A42" t="s">
        <v>137</v>
      </c>
      <c r="B42" t="s">
        <v>138</v>
      </c>
      <c r="C42" t="s">
        <v>19</v>
      </c>
      <c r="D42" s="15" t="s">
        <v>58</v>
      </c>
      <c r="E42" s="14">
        <f>'Total Forecast'!E42</f>
        <v>40</v>
      </c>
      <c r="F42" s="14">
        <f>'Total Forecast'!F42</f>
        <v>1000</v>
      </c>
      <c r="G42" s="14">
        <f>'Total Forecast'!G42</f>
        <v>50</v>
      </c>
    </row>
    <row r="43" spans="1:7" x14ac:dyDescent="0.25">
      <c r="A43" t="s">
        <v>139</v>
      </c>
      <c r="B43" t="s">
        <v>140</v>
      </c>
      <c r="C43" t="s">
        <v>19</v>
      </c>
      <c r="D43" s="15" t="s">
        <v>58</v>
      </c>
      <c r="E43" s="14">
        <f>'Total Forecast'!E43</f>
        <v>0</v>
      </c>
      <c r="F43" s="14">
        <f>'Total Forecast'!F43</f>
        <v>8954</v>
      </c>
      <c r="G43" s="14">
        <f>'Total Forecast'!G43</f>
        <v>11393</v>
      </c>
    </row>
    <row r="44" spans="1:7" x14ac:dyDescent="0.25">
      <c r="A44" t="s">
        <v>141</v>
      </c>
      <c r="B44" t="s">
        <v>142</v>
      </c>
      <c r="C44" t="s">
        <v>66</v>
      </c>
      <c r="D44" s="15" t="s">
        <v>58</v>
      </c>
      <c r="E44" s="14">
        <f>'Total Forecast'!E44</f>
        <v>391</v>
      </c>
      <c r="F44" s="14">
        <f>'Total Forecast'!F44</f>
        <v>391</v>
      </c>
      <c r="G44" s="14">
        <f>'Total Forecast'!G44</f>
        <v>391</v>
      </c>
    </row>
    <row r="45" spans="1:7" x14ac:dyDescent="0.25">
      <c r="A45" t="s">
        <v>143</v>
      </c>
      <c r="B45" t="s">
        <v>144</v>
      </c>
      <c r="C45" t="s">
        <v>19</v>
      </c>
      <c r="D45" s="15" t="s">
        <v>50</v>
      </c>
      <c r="E45" s="14">
        <f>'Total Forecast'!E45</f>
        <v>1771</v>
      </c>
      <c r="F45" s="14">
        <f>'Total Forecast'!F45</f>
        <v>0</v>
      </c>
      <c r="G45" s="14">
        <f>'Total Forecast'!G45</f>
        <v>0</v>
      </c>
    </row>
    <row r="46" spans="1:7" x14ac:dyDescent="0.25">
      <c r="A46" t="s">
        <v>145</v>
      </c>
      <c r="B46" t="s">
        <v>146</v>
      </c>
      <c r="C46" t="s">
        <v>66</v>
      </c>
      <c r="D46" s="16" t="s">
        <v>50</v>
      </c>
      <c r="E46" s="14">
        <f>'Total Forecast'!E46</f>
        <v>26155</v>
      </c>
      <c r="F46" s="14">
        <f>'Total Forecast'!F46</f>
        <v>39209</v>
      </c>
      <c r="G46" s="14">
        <f>'Total Forecast'!G46</f>
        <v>40035</v>
      </c>
    </row>
    <row r="47" spans="1:7" x14ac:dyDescent="0.25">
      <c r="A47" t="s">
        <v>147</v>
      </c>
      <c r="B47" t="s">
        <v>148</v>
      </c>
      <c r="C47" t="s">
        <v>17</v>
      </c>
      <c r="D47" s="15" t="s">
        <v>59</v>
      </c>
      <c r="E47" s="14">
        <f>'Total Forecast'!E47</f>
        <v>923</v>
      </c>
      <c r="F47" s="14">
        <f>'Total Forecast'!F47</f>
        <v>923</v>
      </c>
      <c r="G47" s="14">
        <f>'Total Forecast'!G47</f>
        <v>923</v>
      </c>
    </row>
    <row r="48" spans="1:7" x14ac:dyDescent="0.25">
      <c r="A48" t="s">
        <v>149</v>
      </c>
      <c r="B48" t="s">
        <v>150</v>
      </c>
      <c r="C48" t="s">
        <v>17</v>
      </c>
      <c r="D48" s="15" t="s">
        <v>49</v>
      </c>
      <c r="E48" s="14">
        <f>'Total Forecast'!E48</f>
        <v>1840</v>
      </c>
      <c r="F48" s="14">
        <f>'Total Forecast'!F48</f>
        <v>0</v>
      </c>
      <c r="G48" s="14">
        <f>'Total Forecast'!G48</f>
        <v>0</v>
      </c>
    </row>
    <row r="49" spans="1:7" x14ac:dyDescent="0.25">
      <c r="A49" t="s">
        <v>151</v>
      </c>
      <c r="B49" t="s">
        <v>152</v>
      </c>
      <c r="C49" t="s">
        <v>66</v>
      </c>
      <c r="D49" s="16" t="s">
        <v>50</v>
      </c>
      <c r="E49" s="14">
        <f>'Total Forecast'!E49</f>
        <v>412</v>
      </c>
      <c r="F49" s="14">
        <f>'Total Forecast'!F49</f>
        <v>854</v>
      </c>
      <c r="G49" s="14">
        <f>'Total Forecast'!G49</f>
        <v>0</v>
      </c>
    </row>
    <row r="50" spans="1:7" x14ac:dyDescent="0.25">
      <c r="A50" t="s">
        <v>153</v>
      </c>
      <c r="B50" t="s">
        <v>154</v>
      </c>
      <c r="C50" t="s">
        <v>66</v>
      </c>
      <c r="D50" s="16" t="s">
        <v>50</v>
      </c>
      <c r="E50" s="14">
        <f>'Total Forecast'!E50</f>
        <v>1015</v>
      </c>
      <c r="F50" s="14">
        <f>'Total Forecast'!F50</f>
        <v>3554</v>
      </c>
      <c r="G50" s="14">
        <f>'Total Forecast'!G50</f>
        <v>0</v>
      </c>
    </row>
    <row r="51" spans="1:7" x14ac:dyDescent="0.25">
      <c r="A51" t="s">
        <v>155</v>
      </c>
      <c r="B51" t="s">
        <v>156</v>
      </c>
      <c r="C51" t="s">
        <v>19</v>
      </c>
      <c r="D51" s="16" t="s">
        <v>50</v>
      </c>
      <c r="E51" s="14">
        <f>'Total Forecast'!E51</f>
        <v>722</v>
      </c>
      <c r="F51" s="14">
        <f>'Total Forecast'!F51</f>
        <v>0</v>
      </c>
      <c r="G51" s="14">
        <f>'Total Forecast'!G51</f>
        <v>0</v>
      </c>
    </row>
    <row r="52" spans="1:7" x14ac:dyDescent="0.25">
      <c r="A52" t="s">
        <v>157</v>
      </c>
      <c r="B52" t="s">
        <v>158</v>
      </c>
      <c r="C52" t="s">
        <v>66</v>
      </c>
      <c r="D52" s="15" t="s">
        <v>58</v>
      </c>
      <c r="E52" s="14">
        <f>'Total Forecast'!E52</f>
        <v>1403</v>
      </c>
      <c r="F52" s="14">
        <f>'Total Forecast'!F52</f>
        <v>0</v>
      </c>
      <c r="G52" s="14">
        <f>'Total Forecast'!G52</f>
        <v>0</v>
      </c>
    </row>
    <row r="53" spans="1:7" x14ac:dyDescent="0.25">
      <c r="A53" t="s">
        <v>159</v>
      </c>
      <c r="B53" t="s">
        <v>160</v>
      </c>
      <c r="C53" t="s">
        <v>66</v>
      </c>
      <c r="D53" s="16" t="s">
        <v>50</v>
      </c>
      <c r="E53" s="14">
        <f>'Total Forecast'!E53</f>
        <v>68</v>
      </c>
      <c r="F53" s="14">
        <f>'Total Forecast'!F53</f>
        <v>162</v>
      </c>
      <c r="G53" s="14">
        <f>'Total Forecast'!G53</f>
        <v>0</v>
      </c>
    </row>
    <row r="54" spans="1:7" x14ac:dyDescent="0.25">
      <c r="A54" t="s">
        <v>161</v>
      </c>
      <c r="B54" t="s">
        <v>162</v>
      </c>
      <c r="C54" t="s">
        <v>66</v>
      </c>
      <c r="D54" s="16" t="s">
        <v>49</v>
      </c>
      <c r="E54" s="14">
        <f>'Total Forecast'!E54</f>
        <v>123</v>
      </c>
      <c r="F54" s="14">
        <f>'Total Forecast'!F54</f>
        <v>1140</v>
      </c>
      <c r="G54" s="14">
        <f>'Total Forecast'!G54</f>
        <v>0</v>
      </c>
    </row>
    <row r="55" spans="1:7" x14ac:dyDescent="0.25">
      <c r="A55" t="s">
        <v>163</v>
      </c>
      <c r="B55" t="s">
        <v>164</v>
      </c>
      <c r="C55" t="s">
        <v>66</v>
      </c>
      <c r="D55" s="16" t="s">
        <v>50</v>
      </c>
      <c r="E55" s="14">
        <f>'Total Forecast'!E55</f>
        <v>196</v>
      </c>
      <c r="F55" s="14">
        <f>'Total Forecast'!F55</f>
        <v>2324</v>
      </c>
      <c r="G55" s="14">
        <f>'Total Forecast'!G55</f>
        <v>0</v>
      </c>
    </row>
    <row r="56" spans="1:7" x14ac:dyDescent="0.25">
      <c r="A56" t="s">
        <v>165</v>
      </c>
      <c r="B56" t="s">
        <v>166</v>
      </c>
      <c r="C56" t="s">
        <v>66</v>
      </c>
      <c r="D56" s="16" t="s">
        <v>50</v>
      </c>
      <c r="E56" s="14">
        <f>'Total Forecast'!E56</f>
        <v>66</v>
      </c>
      <c r="F56" s="14">
        <f>'Total Forecast'!F56</f>
        <v>245</v>
      </c>
      <c r="G56" s="14">
        <f>'Total Forecast'!G56</f>
        <v>0</v>
      </c>
    </row>
    <row r="57" spans="1:7" x14ac:dyDescent="0.25">
      <c r="A57" t="s">
        <v>167</v>
      </c>
      <c r="B57" t="s">
        <v>168</v>
      </c>
      <c r="C57" t="s">
        <v>25</v>
      </c>
      <c r="D57" s="16" t="s">
        <v>4</v>
      </c>
      <c r="E57" s="14">
        <f>'Total Forecast'!E57</f>
        <v>1635</v>
      </c>
      <c r="F57" s="14">
        <f>'Total Forecast'!F57</f>
        <v>1635</v>
      </c>
      <c r="G57" s="14">
        <f>'Total Forecast'!G57</f>
        <v>1635</v>
      </c>
    </row>
    <row r="58" spans="1:7" x14ac:dyDescent="0.25">
      <c r="A58" t="s">
        <v>169</v>
      </c>
      <c r="B58" t="s">
        <v>170</v>
      </c>
      <c r="C58" t="s">
        <v>66</v>
      </c>
      <c r="D58" s="16" t="s">
        <v>50</v>
      </c>
      <c r="E58" s="14">
        <f>'Total Forecast'!E58</f>
        <v>0</v>
      </c>
      <c r="F58" s="14">
        <f>'Total Forecast'!F58</f>
        <v>173</v>
      </c>
      <c r="G58" s="14">
        <f>'Total Forecast'!G58</f>
        <v>0</v>
      </c>
    </row>
    <row r="59" spans="1:7" x14ac:dyDescent="0.25">
      <c r="A59" t="s">
        <v>171</v>
      </c>
      <c r="B59" t="s">
        <v>172</v>
      </c>
      <c r="C59" t="s">
        <v>66</v>
      </c>
      <c r="D59" s="15" t="s">
        <v>50</v>
      </c>
      <c r="E59" s="14">
        <f>'Total Forecast'!E59</f>
        <v>305</v>
      </c>
      <c r="F59" s="14">
        <f>'Total Forecast'!F59</f>
        <v>0</v>
      </c>
      <c r="G59" s="14">
        <f>'Total Forecast'!G59</f>
        <v>0</v>
      </c>
    </row>
    <row r="60" spans="1:7" x14ac:dyDescent="0.25">
      <c r="A60" t="s">
        <v>173</v>
      </c>
      <c r="B60" t="s">
        <v>174</v>
      </c>
      <c r="C60" t="s">
        <v>25</v>
      </c>
      <c r="D60" s="15" t="s">
        <v>4</v>
      </c>
      <c r="E60" s="14">
        <f>'Total Forecast'!E60</f>
        <v>0</v>
      </c>
      <c r="F60" s="14">
        <f>'Total Forecast'!F60</f>
        <v>1256</v>
      </c>
      <c r="G60" s="14">
        <f>'Total Forecast'!G60</f>
        <v>0</v>
      </c>
    </row>
    <row r="61" spans="1:7" x14ac:dyDescent="0.25">
      <c r="A61" t="s">
        <v>175</v>
      </c>
      <c r="B61" t="s">
        <v>41</v>
      </c>
      <c r="C61" t="s">
        <v>176</v>
      </c>
      <c r="D61" s="16" t="s">
        <v>50</v>
      </c>
      <c r="E61" s="14">
        <f>'Total Forecast'!E61</f>
        <v>258</v>
      </c>
      <c r="F61" s="14">
        <f>'Total Forecast'!F61</f>
        <v>0</v>
      </c>
      <c r="G61" s="14">
        <f>'Total Forecast'!G61</f>
        <v>0</v>
      </c>
    </row>
    <row r="62" spans="1:7" x14ac:dyDescent="0.25">
      <c r="A62" t="s">
        <v>177</v>
      </c>
      <c r="B62" t="s">
        <v>178</v>
      </c>
      <c r="C62" t="s">
        <v>176</v>
      </c>
      <c r="D62" s="16" t="s">
        <v>50</v>
      </c>
      <c r="E62" s="14">
        <f>'Total Forecast'!E62</f>
        <v>0</v>
      </c>
      <c r="F62" s="14">
        <f>'Total Forecast'!F62</f>
        <v>5154</v>
      </c>
      <c r="G62" s="14">
        <f>'Total Forecast'!G62</f>
        <v>10000</v>
      </c>
    </row>
    <row r="63" spans="1:7" x14ac:dyDescent="0.25">
      <c r="A63" t="s">
        <v>179</v>
      </c>
      <c r="B63" t="s">
        <v>180</v>
      </c>
      <c r="C63" t="s">
        <v>19</v>
      </c>
      <c r="D63" s="16" t="s">
        <v>50</v>
      </c>
      <c r="E63" s="14">
        <f>'Total Forecast'!E63</f>
        <v>289</v>
      </c>
      <c r="F63" s="14">
        <f>'Total Forecast'!F63</f>
        <v>5346</v>
      </c>
      <c r="G63" s="14">
        <f>'Total Forecast'!G63</f>
        <v>5295</v>
      </c>
    </row>
    <row r="64" spans="1:7" x14ac:dyDescent="0.25">
      <c r="A64" t="s">
        <v>181</v>
      </c>
      <c r="B64" t="s">
        <v>182</v>
      </c>
      <c r="C64" t="s">
        <v>19</v>
      </c>
      <c r="D64" s="16" t="s">
        <v>50</v>
      </c>
      <c r="E64" s="14">
        <f>'Total Forecast'!E64</f>
        <v>340</v>
      </c>
      <c r="F64" s="14">
        <f>'Total Forecast'!F64</f>
        <v>4386</v>
      </c>
      <c r="G64" s="14">
        <f>'Total Forecast'!G64</f>
        <v>4345</v>
      </c>
    </row>
    <row r="65" spans="1:7" x14ac:dyDescent="0.25">
      <c r="A65" t="s">
        <v>183</v>
      </c>
      <c r="B65" t="s">
        <v>184</v>
      </c>
      <c r="C65" t="s">
        <v>17</v>
      </c>
      <c r="D65" s="16" t="s">
        <v>49</v>
      </c>
      <c r="E65" s="14">
        <f>'Total Forecast'!E65</f>
        <v>2459</v>
      </c>
      <c r="F65" s="14">
        <f>'Total Forecast'!F65</f>
        <v>0</v>
      </c>
      <c r="G65" s="14">
        <f>'Total Forecast'!G65</f>
        <v>0</v>
      </c>
    </row>
    <row r="66" spans="1:7" x14ac:dyDescent="0.25">
      <c r="A66" t="s">
        <v>185</v>
      </c>
      <c r="B66" t="s">
        <v>186</v>
      </c>
      <c r="C66" t="s">
        <v>19</v>
      </c>
      <c r="D66" s="15" t="s">
        <v>58</v>
      </c>
      <c r="E66" s="14">
        <f>'Total Forecast'!E66</f>
        <v>1546</v>
      </c>
      <c r="F66" s="14">
        <f>'Total Forecast'!F66</f>
        <v>331</v>
      </c>
      <c r="G66" s="14">
        <f>'Total Forecast'!G66</f>
        <v>0</v>
      </c>
    </row>
    <row r="67" spans="1:7" x14ac:dyDescent="0.25">
      <c r="A67" t="s">
        <v>187</v>
      </c>
      <c r="B67" t="s">
        <v>188</v>
      </c>
      <c r="C67" t="s">
        <v>19</v>
      </c>
      <c r="D67" s="16" t="s">
        <v>50</v>
      </c>
      <c r="E67" s="14">
        <f>'Total Forecast'!E67</f>
        <v>0</v>
      </c>
      <c r="F67" s="14">
        <f>'Total Forecast'!F67</f>
        <v>6976</v>
      </c>
      <c r="G67" s="14">
        <f>'Total Forecast'!G67</f>
        <v>6976</v>
      </c>
    </row>
    <row r="68" spans="1:7" x14ac:dyDescent="0.25">
      <c r="A68" t="s">
        <v>189</v>
      </c>
      <c r="B68" t="s">
        <v>190</v>
      </c>
      <c r="C68" t="s">
        <v>66</v>
      </c>
      <c r="D68" s="16" t="s">
        <v>50</v>
      </c>
      <c r="E68" s="14">
        <f>'Total Forecast'!E68</f>
        <v>0</v>
      </c>
      <c r="F68" s="14">
        <f>'Total Forecast'!F68</f>
        <v>0</v>
      </c>
      <c r="G68" s="14">
        <f>'Total Forecast'!G68</f>
        <v>258</v>
      </c>
    </row>
    <row r="69" spans="1:7" x14ac:dyDescent="0.25">
      <c r="A69" t="s">
        <v>191</v>
      </c>
      <c r="B69" t="s">
        <v>192</v>
      </c>
      <c r="C69" t="s">
        <v>66</v>
      </c>
      <c r="D69" s="16" t="s">
        <v>50</v>
      </c>
      <c r="E69" s="14">
        <f>'Total Forecast'!E69</f>
        <v>0</v>
      </c>
      <c r="F69" s="14">
        <f>'Total Forecast'!F69</f>
        <v>0</v>
      </c>
      <c r="G69" s="14">
        <f>'Total Forecast'!G69</f>
        <v>762</v>
      </c>
    </row>
    <row r="70" spans="1:7" x14ac:dyDescent="0.25">
      <c r="A70" t="s">
        <v>193</v>
      </c>
      <c r="B70" t="s">
        <v>194</v>
      </c>
      <c r="C70" t="s">
        <v>19</v>
      </c>
      <c r="D70" s="16" t="s">
        <v>50</v>
      </c>
      <c r="E70" s="14">
        <f>'Total Forecast'!E70</f>
        <v>2016</v>
      </c>
      <c r="F70" s="14">
        <f>'Total Forecast'!F70</f>
        <v>2016</v>
      </c>
      <c r="G70" s="14">
        <f>'Total Forecast'!G70</f>
        <v>2016</v>
      </c>
    </row>
    <row r="71" spans="1:7" x14ac:dyDescent="0.25">
      <c r="A71" t="s">
        <v>195</v>
      </c>
      <c r="B71" t="s">
        <v>196</v>
      </c>
      <c r="C71" t="s">
        <v>19</v>
      </c>
      <c r="D71" s="16" t="s">
        <v>50</v>
      </c>
      <c r="E71" s="14">
        <f>'Total Forecast'!E71</f>
        <v>321</v>
      </c>
      <c r="F71" s="14">
        <f>'Total Forecast'!F71</f>
        <v>321</v>
      </c>
      <c r="G71" s="14">
        <f>'Total Forecast'!G71</f>
        <v>321</v>
      </c>
    </row>
    <row r="72" spans="1:7" x14ac:dyDescent="0.25">
      <c r="A72" t="s">
        <v>197</v>
      </c>
      <c r="B72" t="s">
        <v>198</v>
      </c>
      <c r="C72" t="s">
        <v>19</v>
      </c>
      <c r="D72" s="15" t="s">
        <v>50</v>
      </c>
      <c r="E72" s="14">
        <f>'Total Forecast'!E72</f>
        <v>1356</v>
      </c>
      <c r="F72" s="14">
        <f>'Total Forecast'!F72</f>
        <v>1356</v>
      </c>
      <c r="G72" s="14">
        <f>'Total Forecast'!G72</f>
        <v>1356</v>
      </c>
    </row>
    <row r="73" spans="1:7" x14ac:dyDescent="0.25">
      <c r="A73" t="s">
        <v>199</v>
      </c>
      <c r="B73" t="s">
        <v>200</v>
      </c>
      <c r="C73" t="s">
        <v>19</v>
      </c>
      <c r="D73" s="16" t="s">
        <v>50</v>
      </c>
      <c r="E73" s="14">
        <f>'Total Forecast'!E73</f>
        <v>208</v>
      </c>
      <c r="F73" s="14">
        <f>'Total Forecast'!F73</f>
        <v>208</v>
      </c>
      <c r="G73" s="14">
        <f>'Total Forecast'!G73</f>
        <v>988</v>
      </c>
    </row>
    <row r="74" spans="1:7" x14ac:dyDescent="0.25">
      <c r="A74" t="s">
        <v>201</v>
      </c>
      <c r="B74" t="s">
        <v>202</v>
      </c>
      <c r="C74" t="s">
        <v>19</v>
      </c>
      <c r="D74" s="15" t="s">
        <v>50</v>
      </c>
      <c r="E74" s="14">
        <f>'Total Forecast'!E74</f>
        <v>1546</v>
      </c>
      <c r="F74" s="14">
        <f>'Total Forecast'!F74</f>
        <v>1546</v>
      </c>
      <c r="G74" s="14">
        <f>'Total Forecast'!G74</f>
        <v>1546</v>
      </c>
    </row>
    <row r="75" spans="1:7" x14ac:dyDescent="0.25">
      <c r="A75" t="s">
        <v>203</v>
      </c>
      <c r="B75" t="s">
        <v>204</v>
      </c>
      <c r="C75" t="s">
        <v>66</v>
      </c>
      <c r="D75" s="15" t="s">
        <v>50</v>
      </c>
      <c r="E75" s="14">
        <f>'Total Forecast'!E75</f>
        <v>18</v>
      </c>
      <c r="F75" s="14">
        <f>'Total Forecast'!F75</f>
        <v>18</v>
      </c>
      <c r="G75" s="14">
        <f>'Total Forecast'!G75</f>
        <v>2466</v>
      </c>
    </row>
    <row r="76" spans="1:7" x14ac:dyDescent="0.25">
      <c r="A76" t="s">
        <v>205</v>
      </c>
      <c r="B76" t="s">
        <v>206</v>
      </c>
      <c r="C76" t="s">
        <v>19</v>
      </c>
      <c r="D76" s="15" t="s">
        <v>58</v>
      </c>
      <c r="E76" s="14">
        <f>'Total Forecast'!E76</f>
        <v>4500</v>
      </c>
      <c r="F76" s="14">
        <f>'Total Forecast'!F76</f>
        <v>7000</v>
      </c>
      <c r="G76" s="14">
        <f>'Total Forecast'!G76</f>
        <v>0</v>
      </c>
    </row>
    <row r="77" spans="1:7" x14ac:dyDescent="0.25">
      <c r="A77" t="s">
        <v>207</v>
      </c>
      <c r="B77" t="s">
        <v>208</v>
      </c>
      <c r="C77" t="s">
        <v>17</v>
      </c>
      <c r="D77" s="16" t="s">
        <v>58</v>
      </c>
      <c r="E77" s="14">
        <f>'Total Forecast'!E77</f>
        <v>10942</v>
      </c>
      <c r="F77" s="14">
        <f>'Total Forecast'!F77</f>
        <v>0</v>
      </c>
      <c r="G77" s="14">
        <f>'Total Forecast'!G77</f>
        <v>0</v>
      </c>
    </row>
    <row r="78" spans="1:7" x14ac:dyDescent="0.25">
      <c r="A78" t="s">
        <v>209</v>
      </c>
      <c r="B78" t="s">
        <v>210</v>
      </c>
      <c r="C78" t="s">
        <v>19</v>
      </c>
      <c r="D78" s="16" t="s">
        <v>58</v>
      </c>
      <c r="E78" s="14">
        <f>'Total Forecast'!E78</f>
        <v>50</v>
      </c>
      <c r="F78" s="14">
        <f>'Total Forecast'!F78</f>
        <v>50</v>
      </c>
      <c r="G78" s="14">
        <f>'Total Forecast'!G78</f>
        <v>50</v>
      </c>
    </row>
    <row r="79" spans="1:7" x14ac:dyDescent="0.25">
      <c r="A79" t="s">
        <v>211</v>
      </c>
      <c r="B79" t="s">
        <v>212</v>
      </c>
      <c r="C79" t="s">
        <v>213</v>
      </c>
      <c r="D79" s="16" t="s">
        <v>6</v>
      </c>
      <c r="E79" s="14">
        <f>'Total Forecast'!E79</f>
        <v>57780</v>
      </c>
      <c r="F79" s="14">
        <f>'Total Forecast'!F79</f>
        <v>57780</v>
      </c>
      <c r="G79" s="14">
        <f>'Total Forecast'!G79</f>
        <v>57780</v>
      </c>
    </row>
    <row r="80" spans="1:7" x14ac:dyDescent="0.25">
      <c r="A80" t="s">
        <v>214</v>
      </c>
      <c r="B80" t="s">
        <v>215</v>
      </c>
      <c r="C80" t="s">
        <v>25</v>
      </c>
      <c r="D80" s="16" t="s">
        <v>4</v>
      </c>
      <c r="E80" s="34">
        <f>'Split - SDG&amp;E &amp; Customer Costs'!C15</f>
        <v>0</v>
      </c>
      <c r="F80" s="34">
        <f>'Split - SDG&amp;E &amp; Customer Costs'!D15</f>
        <v>0</v>
      </c>
      <c r="G80" s="34">
        <f>'Split - SDG&amp;E &amp; Customer Costs'!E15</f>
        <v>0</v>
      </c>
    </row>
    <row r="81" spans="1:7" x14ac:dyDescent="0.25">
      <c r="A81" t="s">
        <v>216</v>
      </c>
      <c r="B81" t="s">
        <v>217</v>
      </c>
      <c r="C81" t="s">
        <v>19</v>
      </c>
      <c r="D81" s="16" t="s">
        <v>6</v>
      </c>
      <c r="E81" s="14">
        <f>'Total Forecast'!E81</f>
        <v>119</v>
      </c>
      <c r="F81" s="14">
        <f>'Total Forecast'!F81</f>
        <v>119</v>
      </c>
      <c r="G81" s="14">
        <f>'Total Forecast'!G81</f>
        <v>119</v>
      </c>
    </row>
    <row r="82" spans="1:7" x14ac:dyDescent="0.25">
      <c r="A82" t="s">
        <v>218</v>
      </c>
      <c r="B82" t="s">
        <v>219</v>
      </c>
      <c r="C82" t="s">
        <v>66</v>
      </c>
      <c r="D82" s="16" t="s">
        <v>50</v>
      </c>
      <c r="E82" s="14">
        <f>'Total Forecast'!E82</f>
        <v>0</v>
      </c>
      <c r="F82" s="14">
        <f>'Total Forecast'!F82</f>
        <v>762</v>
      </c>
      <c r="G82" s="14">
        <f>'Total Forecast'!G82</f>
        <v>762</v>
      </c>
    </row>
    <row r="83" spans="1:7" x14ac:dyDescent="0.25">
      <c r="A83" t="s">
        <v>220</v>
      </c>
      <c r="B83" t="s">
        <v>221</v>
      </c>
      <c r="C83" t="s">
        <v>19</v>
      </c>
      <c r="D83" s="15" t="s">
        <v>58</v>
      </c>
      <c r="E83" s="14">
        <f>'Total Forecast'!E83</f>
        <v>177</v>
      </c>
      <c r="F83" s="14">
        <f>'Total Forecast'!F83</f>
        <v>0</v>
      </c>
      <c r="G83" s="14">
        <f>'Total Forecast'!G83</f>
        <v>0</v>
      </c>
    </row>
    <row r="84" spans="1:7" x14ac:dyDescent="0.25">
      <c r="A84" t="s">
        <v>222</v>
      </c>
      <c r="B84" t="s">
        <v>223</v>
      </c>
      <c r="C84" t="s">
        <v>176</v>
      </c>
      <c r="D84" s="15" t="s">
        <v>50</v>
      </c>
      <c r="E84" s="14">
        <f>'Total Forecast'!E84</f>
        <v>1769</v>
      </c>
      <c r="F84" s="14">
        <f>'Total Forecast'!F84</f>
        <v>515</v>
      </c>
      <c r="G84" s="14">
        <f>'Total Forecast'!G84</f>
        <v>0</v>
      </c>
    </row>
    <row r="85" spans="1:7" x14ac:dyDescent="0.25">
      <c r="A85" t="s">
        <v>224</v>
      </c>
      <c r="B85" t="s">
        <v>225</v>
      </c>
      <c r="C85" t="s">
        <v>213</v>
      </c>
      <c r="D85" s="16" t="s">
        <v>6</v>
      </c>
      <c r="E85" s="14">
        <f>'Total Forecast'!E85</f>
        <v>3509</v>
      </c>
      <c r="F85" s="14">
        <f>'Total Forecast'!F85</f>
        <v>14088</v>
      </c>
      <c r="G85" s="14">
        <f>'Total Forecast'!G85</f>
        <v>14088</v>
      </c>
    </row>
    <row r="86" spans="1:7" x14ac:dyDescent="0.25">
      <c r="A86" t="s">
        <v>226</v>
      </c>
      <c r="B86" t="s">
        <v>227</v>
      </c>
      <c r="C86" t="s">
        <v>176</v>
      </c>
      <c r="D86" s="16" t="s">
        <v>50</v>
      </c>
      <c r="E86" s="14">
        <f>'Total Forecast'!E86</f>
        <v>539</v>
      </c>
      <c r="F86" s="14">
        <f>'Total Forecast'!F86</f>
        <v>0</v>
      </c>
      <c r="G86" s="14">
        <f>'Total Forecast'!G86</f>
        <v>0</v>
      </c>
    </row>
    <row r="87" spans="1:7" x14ac:dyDescent="0.25">
      <c r="A87" t="s">
        <v>228</v>
      </c>
      <c r="B87" t="s">
        <v>229</v>
      </c>
      <c r="C87" t="s">
        <v>19</v>
      </c>
      <c r="D87" s="16" t="s">
        <v>58</v>
      </c>
      <c r="E87" s="14">
        <f>'Total Forecast'!E87</f>
        <v>547</v>
      </c>
      <c r="F87" s="14">
        <f>'Total Forecast'!F87</f>
        <v>554</v>
      </c>
      <c r="G87" s="14">
        <f>'Total Forecast'!G87</f>
        <v>0</v>
      </c>
    </row>
    <row r="88" spans="1:7" x14ac:dyDescent="0.25">
      <c r="A88" t="s">
        <v>230</v>
      </c>
      <c r="B88" t="s">
        <v>231</v>
      </c>
      <c r="C88" t="s">
        <v>213</v>
      </c>
      <c r="D88" s="16" t="s">
        <v>6</v>
      </c>
      <c r="E88" s="14">
        <f>'Total Forecast'!E88</f>
        <v>3144</v>
      </c>
      <c r="F88" s="14">
        <f>'Total Forecast'!F88</f>
        <v>3035</v>
      </c>
      <c r="G88" s="14">
        <f>'Total Forecast'!G88</f>
        <v>0</v>
      </c>
    </row>
    <row r="89" spans="1:7" x14ac:dyDescent="0.25">
      <c r="A89" t="s">
        <v>232</v>
      </c>
      <c r="B89" t="s">
        <v>233</v>
      </c>
      <c r="C89" t="s">
        <v>213</v>
      </c>
      <c r="D89" s="16" t="s">
        <v>6</v>
      </c>
      <c r="E89" s="14">
        <f>'Total Forecast'!E89</f>
        <v>0</v>
      </c>
      <c r="F89" s="14">
        <f>'Total Forecast'!F89</f>
        <v>5020</v>
      </c>
      <c r="G89" s="14">
        <f>'Total Forecast'!G89</f>
        <v>5020</v>
      </c>
    </row>
    <row r="90" spans="1:7" x14ac:dyDescent="0.25">
      <c r="A90" t="s">
        <v>234</v>
      </c>
      <c r="B90" t="s">
        <v>235</v>
      </c>
      <c r="C90" t="s">
        <v>18</v>
      </c>
      <c r="D90" s="16" t="s">
        <v>55</v>
      </c>
      <c r="E90" s="34">
        <f>'Split - SDG&amp;E &amp; Customer Costs'!C16</f>
        <v>6303</v>
      </c>
      <c r="F90" s="34">
        <f>'Split - SDG&amp;E &amp; Customer Costs'!D16</f>
        <v>24</v>
      </c>
      <c r="G90" s="34">
        <f>'Split - SDG&amp;E &amp; Customer Costs'!E16</f>
        <v>0</v>
      </c>
    </row>
    <row r="91" spans="1:7" x14ac:dyDescent="0.25">
      <c r="A91" t="s">
        <v>236</v>
      </c>
      <c r="B91" t="s">
        <v>237</v>
      </c>
      <c r="C91" t="s">
        <v>213</v>
      </c>
      <c r="D91" s="16" t="s">
        <v>6</v>
      </c>
      <c r="E91" s="14">
        <f>'Total Forecast'!E91</f>
        <v>1337</v>
      </c>
      <c r="F91" s="14">
        <f>'Total Forecast'!F91</f>
        <v>1337</v>
      </c>
      <c r="G91" s="14">
        <f>'Total Forecast'!G91</f>
        <v>1337</v>
      </c>
    </row>
    <row r="92" spans="1:7" x14ac:dyDescent="0.25">
      <c r="A92" t="s">
        <v>238</v>
      </c>
      <c r="B92" s="4" t="s">
        <v>239</v>
      </c>
      <c r="C92" t="s">
        <v>17</v>
      </c>
      <c r="D92" s="16" t="s">
        <v>49</v>
      </c>
      <c r="E92" s="14">
        <f>'Total Forecast'!E92</f>
        <v>0</v>
      </c>
      <c r="F92" s="14">
        <f>'Total Forecast'!F92</f>
        <v>406</v>
      </c>
      <c r="G92" s="14">
        <f>'Total Forecast'!G92</f>
        <v>0</v>
      </c>
    </row>
    <row r="93" spans="1:7" x14ac:dyDescent="0.25">
      <c r="A93" t="s">
        <v>240</v>
      </c>
      <c r="B93" s="4" t="s">
        <v>241</v>
      </c>
      <c r="C93" t="s">
        <v>176</v>
      </c>
      <c r="D93" s="16" t="s">
        <v>50</v>
      </c>
      <c r="E93" s="14">
        <f>'Total Forecast'!E93</f>
        <v>0</v>
      </c>
      <c r="F93" s="14">
        <f>'Total Forecast'!F93</f>
        <v>5894</v>
      </c>
      <c r="G93" s="14">
        <f>'Total Forecast'!G93</f>
        <v>7916</v>
      </c>
    </row>
    <row r="94" spans="1:7" x14ac:dyDescent="0.25">
      <c r="A94" t="s">
        <v>242</v>
      </c>
      <c r="B94" s="4" t="s">
        <v>243</v>
      </c>
      <c r="C94" t="s">
        <v>19</v>
      </c>
      <c r="D94" s="16" t="s">
        <v>50</v>
      </c>
      <c r="E94" s="14">
        <f>'Total Forecast'!E94</f>
        <v>717</v>
      </c>
      <c r="F94" s="14">
        <f>'Total Forecast'!F94</f>
        <v>0</v>
      </c>
      <c r="G94" s="14">
        <f>'Total Forecast'!G94</f>
        <v>0</v>
      </c>
    </row>
    <row r="95" spans="1:7" x14ac:dyDescent="0.25">
      <c r="A95" t="s">
        <v>244</v>
      </c>
      <c r="B95" s="4" t="s">
        <v>245</v>
      </c>
      <c r="C95" t="s">
        <v>19</v>
      </c>
      <c r="D95" s="16" t="s">
        <v>50</v>
      </c>
      <c r="E95" s="14">
        <f>'Total Forecast'!E95</f>
        <v>272</v>
      </c>
      <c r="F95" s="14">
        <f>'Total Forecast'!F95</f>
        <v>0</v>
      </c>
      <c r="G95" s="14">
        <f>'Total Forecast'!G95</f>
        <v>0</v>
      </c>
    </row>
    <row r="96" spans="1:7" x14ac:dyDescent="0.25">
      <c r="A96" t="s">
        <v>246</v>
      </c>
      <c r="B96" s="4" t="s">
        <v>247</v>
      </c>
      <c r="C96" t="s">
        <v>213</v>
      </c>
      <c r="D96" s="16" t="s">
        <v>6</v>
      </c>
      <c r="E96" s="14">
        <f>'Total Forecast'!E96</f>
        <v>788</v>
      </c>
      <c r="F96" s="14">
        <f>'Total Forecast'!F96</f>
        <v>14858</v>
      </c>
      <c r="G96" s="14">
        <f>'Total Forecast'!G96</f>
        <v>52406</v>
      </c>
    </row>
    <row r="97" spans="1:7" x14ac:dyDescent="0.25">
      <c r="A97" t="s">
        <v>248</v>
      </c>
      <c r="B97" s="4" t="s">
        <v>249</v>
      </c>
      <c r="D97" s="16" t="s">
        <v>250</v>
      </c>
      <c r="E97" s="14">
        <f>'Total Forecast'!E97</f>
        <v>0</v>
      </c>
      <c r="F97" s="14">
        <f>'Total Forecast'!F97</f>
        <v>0</v>
      </c>
      <c r="G97" s="14">
        <f>'Total Forecast'!G97</f>
        <v>0</v>
      </c>
    </row>
    <row r="98" spans="1:7" x14ac:dyDescent="0.25">
      <c r="A98" t="s">
        <v>251</v>
      </c>
      <c r="B98" s="4" t="s">
        <v>252</v>
      </c>
      <c r="C98" t="s">
        <v>213</v>
      </c>
      <c r="D98" s="16" t="s">
        <v>6</v>
      </c>
      <c r="E98" s="14">
        <f>'Total Forecast'!E98</f>
        <v>5969</v>
      </c>
      <c r="F98" s="14">
        <f>'Total Forecast'!F98</f>
        <v>8977</v>
      </c>
      <c r="G98" s="14">
        <f>'Total Forecast'!G98</f>
        <v>3700</v>
      </c>
    </row>
    <row r="99" spans="1:7" x14ac:dyDescent="0.25">
      <c r="A99" t="s">
        <v>253</v>
      </c>
      <c r="B99" s="4" t="s">
        <v>254</v>
      </c>
      <c r="C99" t="s">
        <v>19</v>
      </c>
      <c r="D99" s="16" t="s">
        <v>50</v>
      </c>
      <c r="E99" s="14">
        <f>'Total Forecast'!E99</f>
        <v>0</v>
      </c>
      <c r="F99" s="14">
        <f>'Total Forecast'!F99</f>
        <v>1000</v>
      </c>
      <c r="G99" s="14">
        <f>'Total Forecast'!G99</f>
        <v>1000</v>
      </c>
    </row>
    <row r="100" spans="1:7" x14ac:dyDescent="0.25">
      <c r="A100" t="s">
        <v>255</v>
      </c>
      <c r="B100" s="4" t="s">
        <v>256</v>
      </c>
      <c r="C100" t="s">
        <v>19</v>
      </c>
      <c r="D100" s="16" t="s">
        <v>50</v>
      </c>
      <c r="E100" s="14">
        <f>'Total Forecast'!E100</f>
        <v>2502</v>
      </c>
      <c r="F100" s="14">
        <f>'Total Forecast'!F100</f>
        <v>2502</v>
      </c>
      <c r="G100" s="14">
        <f>'Total Forecast'!G100</f>
        <v>2502</v>
      </c>
    </row>
    <row r="101" spans="1:7" x14ac:dyDescent="0.25">
      <c r="A101" t="s">
        <v>257</v>
      </c>
      <c r="B101" s="4" t="s">
        <v>258</v>
      </c>
      <c r="C101" t="s">
        <v>213</v>
      </c>
      <c r="D101" s="16" t="s">
        <v>6</v>
      </c>
      <c r="E101" s="14">
        <f>'Total Forecast'!E101</f>
        <v>0</v>
      </c>
      <c r="F101" s="14">
        <f>'Total Forecast'!F101</f>
        <v>0</v>
      </c>
      <c r="G101" s="14">
        <f>'Total Forecast'!G101</f>
        <v>3842</v>
      </c>
    </row>
    <row r="102" spans="1:7" x14ac:dyDescent="0.25">
      <c r="A102" t="s">
        <v>259</v>
      </c>
      <c r="B102" t="s">
        <v>260</v>
      </c>
      <c r="C102" t="s">
        <v>19</v>
      </c>
      <c r="D102" s="15" t="s">
        <v>58</v>
      </c>
      <c r="E102" s="14">
        <f>'Total Forecast'!E102</f>
        <v>12</v>
      </c>
      <c r="F102" s="14">
        <f>'Total Forecast'!F102</f>
        <v>1118</v>
      </c>
      <c r="G102" s="14">
        <f>'Total Forecast'!G102</f>
        <v>3751</v>
      </c>
    </row>
    <row r="103" spans="1:7" x14ac:dyDescent="0.25">
      <c r="A103" t="s">
        <v>261</v>
      </c>
      <c r="B103" t="s">
        <v>262</v>
      </c>
      <c r="C103" t="s">
        <v>17</v>
      </c>
      <c r="D103" s="15" t="s">
        <v>49</v>
      </c>
      <c r="E103" s="14">
        <f>'Total Forecast'!E103</f>
        <v>390</v>
      </c>
      <c r="F103" s="14">
        <f>'Total Forecast'!F103</f>
        <v>0</v>
      </c>
      <c r="G103" s="14">
        <f>'Total Forecast'!G103</f>
        <v>0</v>
      </c>
    </row>
    <row r="104" spans="1:7" x14ac:dyDescent="0.25">
      <c r="A104" t="s">
        <v>263</v>
      </c>
      <c r="B104" t="s">
        <v>264</v>
      </c>
      <c r="C104" t="s">
        <v>17</v>
      </c>
      <c r="D104" s="43" t="s">
        <v>49</v>
      </c>
      <c r="E104" s="14">
        <f>'Total Forecast'!E104</f>
        <v>0</v>
      </c>
      <c r="F104" s="14">
        <f>'Total Forecast'!F104</f>
        <v>1219</v>
      </c>
      <c r="G104" s="14">
        <f>'Total Forecast'!G104</f>
        <v>0</v>
      </c>
    </row>
    <row r="105" spans="1:7" x14ac:dyDescent="0.25">
      <c r="A105" t="s">
        <v>265</v>
      </c>
      <c r="B105" t="s">
        <v>266</v>
      </c>
      <c r="C105" t="s">
        <v>17</v>
      </c>
      <c r="D105" s="43" t="s">
        <v>49</v>
      </c>
      <c r="E105" s="14">
        <f>'Total Forecast'!E105</f>
        <v>0</v>
      </c>
      <c r="F105" s="14">
        <f>'Total Forecast'!F105</f>
        <v>444</v>
      </c>
      <c r="G105" s="14">
        <f>'Total Forecast'!G105</f>
        <v>5178</v>
      </c>
    </row>
    <row r="106" spans="1:7" x14ac:dyDescent="0.25">
      <c r="A106" t="s">
        <v>267</v>
      </c>
      <c r="B106" t="s">
        <v>268</v>
      </c>
      <c r="C106" t="s">
        <v>17</v>
      </c>
      <c r="D106" s="43" t="s">
        <v>49</v>
      </c>
      <c r="E106" s="14">
        <f>'Total Forecast'!E106</f>
        <v>0</v>
      </c>
      <c r="F106" s="14">
        <f>'Total Forecast'!F106</f>
        <v>0</v>
      </c>
      <c r="G106" s="14">
        <f>'Total Forecast'!G106</f>
        <v>366</v>
      </c>
    </row>
    <row r="107" spans="1:7" x14ac:dyDescent="0.25">
      <c r="A107" t="s">
        <v>269</v>
      </c>
      <c r="B107" t="s">
        <v>270</v>
      </c>
      <c r="C107" t="s">
        <v>213</v>
      </c>
      <c r="D107" s="43" t="s">
        <v>6</v>
      </c>
      <c r="E107" s="14">
        <f>'Total Forecast'!E107</f>
        <v>10000</v>
      </c>
      <c r="F107" s="14">
        <f>'Total Forecast'!F107</f>
        <v>0</v>
      </c>
      <c r="G107" s="14">
        <f>'Total Forecast'!G107</f>
        <v>0</v>
      </c>
    </row>
    <row r="108" spans="1:7" x14ac:dyDescent="0.25">
      <c r="A108" t="s">
        <v>271</v>
      </c>
      <c r="B108" t="s">
        <v>272</v>
      </c>
      <c r="C108" t="s">
        <v>176</v>
      </c>
      <c r="D108" s="43" t="s">
        <v>50</v>
      </c>
      <c r="E108" s="14">
        <f>'Total Forecast'!E108</f>
        <v>0</v>
      </c>
      <c r="F108" s="14">
        <f>'Total Forecast'!F108</f>
        <v>500</v>
      </c>
      <c r="G108" s="14">
        <f>'Total Forecast'!G108</f>
        <v>100</v>
      </c>
    </row>
    <row r="109" spans="1:7" x14ac:dyDescent="0.25">
      <c r="A109" t="s">
        <v>273</v>
      </c>
      <c r="B109" t="s">
        <v>274</v>
      </c>
      <c r="C109" t="s">
        <v>176</v>
      </c>
      <c r="D109" s="43" t="s">
        <v>50</v>
      </c>
      <c r="E109" s="14">
        <f>'Total Forecast'!E109</f>
        <v>523</v>
      </c>
      <c r="F109" s="14">
        <f>'Total Forecast'!F109</f>
        <v>1050</v>
      </c>
      <c r="G109" s="14">
        <f>'Total Forecast'!G109</f>
        <v>0</v>
      </c>
    </row>
    <row r="110" spans="1:7" x14ac:dyDescent="0.25">
      <c r="A110" t="s">
        <v>275</v>
      </c>
      <c r="B110" t="s">
        <v>276</v>
      </c>
      <c r="C110" t="s">
        <v>176</v>
      </c>
      <c r="D110" s="43" t="s">
        <v>50</v>
      </c>
      <c r="E110" s="14">
        <f>'Total Forecast'!E110</f>
        <v>209</v>
      </c>
      <c r="F110" s="14">
        <f>'Total Forecast'!F110</f>
        <v>5230</v>
      </c>
      <c r="G110" s="14">
        <f>'Total Forecast'!G110</f>
        <v>0</v>
      </c>
    </row>
    <row r="111" spans="1:7" x14ac:dyDescent="0.25">
      <c r="A111" t="s">
        <v>277</v>
      </c>
      <c r="B111" t="s">
        <v>278</v>
      </c>
      <c r="C111" t="s">
        <v>19</v>
      </c>
      <c r="D111" s="43" t="s">
        <v>50</v>
      </c>
      <c r="E111" s="14">
        <f>'Total Forecast'!E111</f>
        <v>0</v>
      </c>
      <c r="F111" s="14">
        <f>'Total Forecast'!F111</f>
        <v>0</v>
      </c>
      <c r="G111" s="14">
        <f>'Total Forecast'!G111</f>
        <v>0</v>
      </c>
    </row>
    <row r="112" spans="1:7" x14ac:dyDescent="0.25">
      <c r="A112" t="s">
        <v>279</v>
      </c>
      <c r="B112" s="4" t="s">
        <v>280</v>
      </c>
      <c r="C112" t="s">
        <v>213</v>
      </c>
      <c r="D112" s="43" t="s">
        <v>6</v>
      </c>
      <c r="E112" s="14">
        <f>'Total Forecast'!E112</f>
        <v>950</v>
      </c>
      <c r="F112" s="14">
        <f>'Total Forecast'!F112</f>
        <v>3820</v>
      </c>
      <c r="G112" s="14">
        <f>'Total Forecast'!G112</f>
        <v>5730</v>
      </c>
    </row>
    <row r="113" spans="1:7" x14ac:dyDescent="0.25">
      <c r="A113" t="s">
        <v>281</v>
      </c>
      <c r="B113" t="s">
        <v>282</v>
      </c>
      <c r="C113" t="s">
        <v>16</v>
      </c>
      <c r="D113" s="43" t="s">
        <v>3</v>
      </c>
      <c r="E113" s="14">
        <f>'Total Forecast'!E113</f>
        <v>0</v>
      </c>
      <c r="F113" s="14">
        <f>'Total Forecast'!F113</f>
        <v>2226</v>
      </c>
      <c r="G113" s="14">
        <f>'Total Forecast'!G113</f>
        <v>0</v>
      </c>
    </row>
    <row r="114" spans="1:7" x14ac:dyDescent="0.25">
      <c r="A114" t="s">
        <v>283</v>
      </c>
      <c r="B114" t="s">
        <v>284</v>
      </c>
      <c r="C114" t="s">
        <v>16</v>
      </c>
      <c r="D114" s="43" t="s">
        <v>3</v>
      </c>
      <c r="E114" s="14">
        <f>'Total Forecast'!E114</f>
        <v>0</v>
      </c>
      <c r="F114" s="14">
        <f>'Total Forecast'!F114</f>
        <v>2121</v>
      </c>
      <c r="G114" s="14">
        <f>'Total Forecast'!G114</f>
        <v>0</v>
      </c>
    </row>
    <row r="115" spans="1:7" x14ac:dyDescent="0.25">
      <c r="A115" t="s">
        <v>285</v>
      </c>
      <c r="B115" t="s">
        <v>286</v>
      </c>
      <c r="C115" t="s">
        <v>16</v>
      </c>
      <c r="D115" s="43" t="s">
        <v>3</v>
      </c>
      <c r="E115" s="14">
        <f>'Total Forecast'!E115</f>
        <v>0</v>
      </c>
      <c r="F115" s="14">
        <f>'Total Forecast'!F115</f>
        <v>1010</v>
      </c>
      <c r="G115" s="14">
        <f>'Total Forecast'!G115</f>
        <v>0</v>
      </c>
    </row>
    <row r="116" spans="1:7" x14ac:dyDescent="0.25">
      <c r="A116" t="s">
        <v>287</v>
      </c>
      <c r="B116" t="s">
        <v>78</v>
      </c>
      <c r="C116" t="s">
        <v>19</v>
      </c>
      <c r="D116" s="43" t="s">
        <v>50</v>
      </c>
      <c r="E116" s="14">
        <f>'Total Forecast'!E116</f>
        <v>0</v>
      </c>
      <c r="F116" s="14">
        <f>'Total Forecast'!F116</f>
        <v>3300</v>
      </c>
      <c r="G116" s="14">
        <f>'Total Forecast'!G116</f>
        <v>3300</v>
      </c>
    </row>
    <row r="117" spans="1:7" x14ac:dyDescent="0.25">
      <c r="A117" t="s">
        <v>288</v>
      </c>
      <c r="B117" t="s">
        <v>289</v>
      </c>
      <c r="C117" t="s">
        <v>213</v>
      </c>
      <c r="D117" s="43" t="s">
        <v>6</v>
      </c>
      <c r="E117" s="14">
        <f>'Total Forecast'!E117</f>
        <v>270</v>
      </c>
      <c r="F117" s="14">
        <f>'Total Forecast'!F117</f>
        <v>4582</v>
      </c>
      <c r="G117" s="14">
        <f>'Total Forecast'!G117</f>
        <v>40430</v>
      </c>
    </row>
    <row r="118" spans="1:7" x14ac:dyDescent="0.25">
      <c r="A118" t="s">
        <v>290</v>
      </c>
      <c r="B118" t="s">
        <v>291</v>
      </c>
      <c r="C118" t="s">
        <v>25</v>
      </c>
      <c r="D118" s="44" t="s">
        <v>4</v>
      </c>
      <c r="E118" s="14">
        <f>'Total Forecast'!E118</f>
        <v>13943</v>
      </c>
      <c r="F118" s="14">
        <f>'Total Forecast'!F118</f>
        <v>13943</v>
      </c>
      <c r="G118" s="14">
        <f>'Total Forecast'!G118</f>
        <v>13943</v>
      </c>
    </row>
    <row r="119" spans="1:7" x14ac:dyDescent="0.25">
      <c r="A119" t="s">
        <v>292</v>
      </c>
      <c r="B119" t="s">
        <v>293</v>
      </c>
      <c r="C119" t="s">
        <v>19</v>
      </c>
      <c r="D119" s="15" t="s">
        <v>50</v>
      </c>
      <c r="E119" s="14">
        <f>'Total Forecast'!E119</f>
        <v>2800</v>
      </c>
      <c r="F119" s="14">
        <f>'Total Forecast'!F119</f>
        <v>2990</v>
      </c>
      <c r="G119" s="14">
        <f>'Total Forecast'!G119</f>
        <v>4949</v>
      </c>
    </row>
    <row r="120" spans="1:7" x14ac:dyDescent="0.25">
      <c r="A120" t="s">
        <v>294</v>
      </c>
      <c r="B120" t="s">
        <v>295</v>
      </c>
      <c r="C120" t="s">
        <v>17</v>
      </c>
      <c r="D120" s="16" t="s">
        <v>49</v>
      </c>
      <c r="E120" s="14">
        <f>'Total Forecast'!E120</f>
        <v>1733</v>
      </c>
      <c r="F120" s="14">
        <f>'Total Forecast'!F120</f>
        <v>1733</v>
      </c>
      <c r="G120" s="14">
        <f>'Total Forecast'!G120</f>
        <v>1733</v>
      </c>
    </row>
    <row r="121" spans="1:7" ht="17.25" x14ac:dyDescent="0.4">
      <c r="A121" t="s">
        <v>296</v>
      </c>
      <c r="B121" t="s">
        <v>297</v>
      </c>
      <c r="C121" t="s">
        <v>19</v>
      </c>
      <c r="D121" s="15" t="s">
        <v>58</v>
      </c>
      <c r="E121" s="35">
        <f>'Total Forecast'!E121</f>
        <v>1144</v>
      </c>
      <c r="F121" s="35">
        <f>'Total Forecast'!F121</f>
        <v>8144</v>
      </c>
      <c r="G121" s="35">
        <f>'Total Forecast'!G121</f>
        <v>15144</v>
      </c>
    </row>
    <row r="122" spans="1:7" x14ac:dyDescent="0.25">
      <c r="A122" s="18" t="s">
        <v>298</v>
      </c>
      <c r="B122" s="18" t="s">
        <v>299</v>
      </c>
      <c r="C122" s="18"/>
      <c r="E122" s="19">
        <f>SUM(E4:E121)</f>
        <v>414088</v>
      </c>
      <c r="F122" s="19">
        <f>SUM(F4:F121)</f>
        <v>557464</v>
      </c>
      <c r="G122" s="19">
        <f>SUM(G4:G121)</f>
        <v>669697</v>
      </c>
    </row>
    <row r="124" spans="1:7" x14ac:dyDescent="0.25">
      <c r="E124" s="30"/>
      <c r="F124" s="30"/>
      <c r="G124" s="30"/>
    </row>
  </sheetData>
  <autoFilter ref="A3:G105" xr:uid="{00000000-0009-0000-0000-000001000000}"/>
  <printOptions horizontalCentered="1"/>
  <pageMargins left="0.7" right="0.7" top="0.75" bottom="0.75" header="0.3" footer="0.3"/>
  <pageSetup scale="56" orientation="portrait" r:id="rId1"/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124"/>
  <sheetViews>
    <sheetView zoomScaleNormal="100" workbookViewId="0">
      <pane xSplit="4" ySplit="3" topLeftCell="E4" activePane="bottomRight" state="frozen"/>
      <selection pane="topRight" activeCell="D1" sqref="D1"/>
      <selection pane="bottomLeft" activeCell="A4" sqref="A4"/>
      <selection pane="bottomRight" activeCell="E15" sqref="E15"/>
    </sheetView>
  </sheetViews>
  <sheetFormatPr defaultRowHeight="15" x14ac:dyDescent="0.25"/>
  <cols>
    <col min="2" max="4" width="38.42578125" customWidth="1"/>
  </cols>
  <sheetData>
    <row r="1" spans="1:7" ht="18.75" x14ac:dyDescent="0.25">
      <c r="A1" s="1" t="s">
        <v>8</v>
      </c>
    </row>
    <row r="2" spans="1:7" ht="18.75" x14ac:dyDescent="0.25">
      <c r="A2" s="1" t="s">
        <v>7</v>
      </c>
    </row>
    <row r="3" spans="1:7" ht="25.5" x14ac:dyDescent="0.25">
      <c r="A3" s="2" t="s">
        <v>0</v>
      </c>
      <c r="B3" s="2" t="s">
        <v>1</v>
      </c>
      <c r="C3" s="2" t="s">
        <v>2</v>
      </c>
      <c r="D3" s="2" t="s">
        <v>54</v>
      </c>
      <c r="E3" s="3" t="s">
        <v>61</v>
      </c>
      <c r="F3" s="3" t="s">
        <v>62</v>
      </c>
      <c r="G3" s="3" t="s">
        <v>63</v>
      </c>
    </row>
    <row r="4" spans="1:7" x14ac:dyDescent="0.25">
      <c r="A4" t="s">
        <v>64</v>
      </c>
      <c r="B4" t="s">
        <v>65</v>
      </c>
      <c r="C4" t="s">
        <v>66</v>
      </c>
      <c r="D4" s="13" t="s">
        <v>50</v>
      </c>
      <c r="E4" s="14">
        <v>1000</v>
      </c>
      <c r="F4" s="14">
        <v>1000</v>
      </c>
      <c r="G4" s="14">
        <v>1000</v>
      </c>
    </row>
    <row r="5" spans="1:7" x14ac:dyDescent="0.25">
      <c r="A5" t="s">
        <v>67</v>
      </c>
      <c r="B5" t="s">
        <v>68</v>
      </c>
      <c r="C5" t="s">
        <v>25</v>
      </c>
      <c r="D5" s="13" t="s">
        <v>50</v>
      </c>
      <c r="E5" s="14">
        <v>39</v>
      </c>
      <c r="F5" s="14">
        <v>39</v>
      </c>
      <c r="G5" s="14">
        <v>39</v>
      </c>
    </row>
    <row r="6" spans="1:7" x14ac:dyDescent="0.25">
      <c r="A6" t="s">
        <v>69</v>
      </c>
      <c r="B6" t="s">
        <v>70</v>
      </c>
      <c r="C6" t="s">
        <v>66</v>
      </c>
      <c r="D6" s="45" t="s">
        <v>58</v>
      </c>
      <c r="E6" s="14">
        <v>99</v>
      </c>
      <c r="F6" s="14">
        <v>99</v>
      </c>
      <c r="G6" s="14">
        <v>99</v>
      </c>
    </row>
    <row r="7" spans="1:7" x14ac:dyDescent="0.25">
      <c r="A7" t="s">
        <v>71</v>
      </c>
      <c r="B7" t="s">
        <v>72</v>
      </c>
      <c r="C7" t="s">
        <v>16</v>
      </c>
      <c r="D7" s="45" t="s">
        <v>55</v>
      </c>
      <c r="E7" s="14">
        <v>154</v>
      </c>
      <c r="F7" s="14">
        <v>154</v>
      </c>
      <c r="G7" s="14">
        <v>154</v>
      </c>
    </row>
    <row r="8" spans="1:7" x14ac:dyDescent="0.25">
      <c r="A8" t="s">
        <v>73</v>
      </c>
      <c r="B8" t="s">
        <v>74</v>
      </c>
      <c r="C8" t="s">
        <v>22</v>
      </c>
      <c r="D8" s="13" t="s">
        <v>55</v>
      </c>
      <c r="E8" s="14">
        <v>4156</v>
      </c>
      <c r="F8" s="14">
        <v>5106</v>
      </c>
      <c r="G8" s="14">
        <v>5974</v>
      </c>
    </row>
    <row r="9" spans="1:7" x14ac:dyDescent="0.25">
      <c r="A9" t="s">
        <v>75</v>
      </c>
      <c r="B9" t="s">
        <v>76</v>
      </c>
      <c r="C9" t="s">
        <v>19</v>
      </c>
      <c r="D9" s="15" t="s">
        <v>58</v>
      </c>
      <c r="E9" s="14">
        <v>1569</v>
      </c>
      <c r="F9" s="14">
        <v>1569</v>
      </c>
      <c r="G9" s="14">
        <v>1569</v>
      </c>
    </row>
    <row r="10" spans="1:7" x14ac:dyDescent="0.25">
      <c r="A10" t="s">
        <v>77</v>
      </c>
      <c r="B10" t="s">
        <v>78</v>
      </c>
      <c r="C10" t="s">
        <v>18</v>
      </c>
      <c r="D10" s="16" t="s">
        <v>48</v>
      </c>
      <c r="E10" s="14">
        <v>871</v>
      </c>
      <c r="F10" s="14">
        <v>1037</v>
      </c>
      <c r="G10" s="14">
        <v>1097</v>
      </c>
    </row>
    <row r="11" spans="1:7" x14ac:dyDescent="0.25">
      <c r="A11" t="s">
        <v>79</v>
      </c>
      <c r="B11" t="s">
        <v>80</v>
      </c>
      <c r="C11" t="s">
        <v>16</v>
      </c>
      <c r="D11" s="16" t="s">
        <v>3</v>
      </c>
      <c r="E11" s="14">
        <v>5241</v>
      </c>
      <c r="F11" s="14">
        <v>5241</v>
      </c>
      <c r="G11" s="14">
        <v>5241</v>
      </c>
    </row>
    <row r="12" spans="1:7" x14ac:dyDescent="0.25">
      <c r="A12" t="s">
        <v>81</v>
      </c>
      <c r="B12" t="s">
        <v>78</v>
      </c>
      <c r="C12" t="s">
        <v>20</v>
      </c>
      <c r="D12" s="16" t="s">
        <v>51</v>
      </c>
      <c r="E12" s="14">
        <v>4833</v>
      </c>
      <c r="F12" s="14">
        <v>2531</v>
      </c>
      <c r="G12" s="14">
        <v>3029</v>
      </c>
    </row>
    <row r="13" spans="1:7" x14ac:dyDescent="0.25">
      <c r="A13" t="s">
        <v>82</v>
      </c>
      <c r="B13" t="s">
        <v>83</v>
      </c>
      <c r="C13" t="s">
        <v>17</v>
      </c>
      <c r="D13" s="15" t="s">
        <v>59</v>
      </c>
      <c r="E13" s="14">
        <v>587</v>
      </c>
      <c r="F13" s="14">
        <v>587</v>
      </c>
      <c r="G13" s="14">
        <v>587</v>
      </c>
    </row>
    <row r="14" spans="1:7" x14ac:dyDescent="0.25">
      <c r="A14" t="s">
        <v>84</v>
      </c>
      <c r="B14" t="s">
        <v>85</v>
      </c>
      <c r="C14" t="s">
        <v>16</v>
      </c>
      <c r="D14" s="16" t="s">
        <v>3</v>
      </c>
      <c r="E14" s="14">
        <v>10929</v>
      </c>
      <c r="F14" s="14">
        <v>10929</v>
      </c>
      <c r="G14" s="14">
        <v>10929</v>
      </c>
    </row>
    <row r="15" spans="1:7" x14ac:dyDescent="0.25">
      <c r="A15" t="s">
        <v>86</v>
      </c>
      <c r="B15" t="s">
        <v>87</v>
      </c>
      <c r="C15" t="s">
        <v>18</v>
      </c>
      <c r="D15" s="16" t="s">
        <v>55</v>
      </c>
      <c r="E15" s="14">
        <v>2557</v>
      </c>
      <c r="F15" s="14">
        <v>2828</v>
      </c>
      <c r="G15" s="14">
        <v>3101</v>
      </c>
    </row>
    <row r="16" spans="1:7" x14ac:dyDescent="0.25">
      <c r="A16" t="s">
        <v>88</v>
      </c>
      <c r="B16" t="s">
        <v>89</v>
      </c>
      <c r="C16" t="s">
        <v>16</v>
      </c>
      <c r="D16" s="16" t="s">
        <v>3</v>
      </c>
      <c r="E16" s="14">
        <v>18139</v>
      </c>
      <c r="F16" s="14">
        <v>18499</v>
      </c>
      <c r="G16" s="14">
        <v>18866</v>
      </c>
    </row>
    <row r="17" spans="1:7" x14ac:dyDescent="0.25">
      <c r="A17" t="s">
        <v>90</v>
      </c>
      <c r="B17" t="s">
        <v>21</v>
      </c>
      <c r="C17" t="s">
        <v>22</v>
      </c>
      <c r="D17" s="16" t="s">
        <v>51</v>
      </c>
      <c r="E17" s="14">
        <v>20715</v>
      </c>
      <c r="F17" s="14">
        <v>21209</v>
      </c>
      <c r="G17" s="14">
        <v>21720</v>
      </c>
    </row>
    <row r="18" spans="1:7" x14ac:dyDescent="0.25">
      <c r="A18" t="s">
        <v>91</v>
      </c>
      <c r="B18" t="s">
        <v>23</v>
      </c>
      <c r="C18" t="s">
        <v>18</v>
      </c>
      <c r="D18" s="16" t="s">
        <v>56</v>
      </c>
      <c r="E18" s="14">
        <v>747</v>
      </c>
      <c r="F18" s="14">
        <v>906</v>
      </c>
      <c r="G18" s="14">
        <v>961</v>
      </c>
    </row>
    <row r="19" spans="1:7" x14ac:dyDescent="0.25">
      <c r="A19" t="s">
        <v>92</v>
      </c>
      <c r="B19" t="s">
        <v>93</v>
      </c>
      <c r="C19" t="s">
        <v>18</v>
      </c>
      <c r="D19" s="16" t="s">
        <v>56</v>
      </c>
      <c r="E19" s="14">
        <v>809</v>
      </c>
      <c r="F19" s="14">
        <v>950</v>
      </c>
      <c r="G19" s="14">
        <v>998</v>
      </c>
    </row>
    <row r="20" spans="1:7" x14ac:dyDescent="0.25">
      <c r="A20" t="s">
        <v>94</v>
      </c>
      <c r="B20" t="s">
        <v>24</v>
      </c>
      <c r="C20" t="s">
        <v>18</v>
      </c>
      <c r="D20" s="16" t="s">
        <v>56</v>
      </c>
      <c r="E20" s="14">
        <v>12658</v>
      </c>
      <c r="F20" s="14">
        <v>16055</v>
      </c>
      <c r="G20" s="14">
        <v>16993</v>
      </c>
    </row>
    <row r="21" spans="1:7" x14ac:dyDescent="0.25">
      <c r="A21" t="s">
        <v>95</v>
      </c>
      <c r="B21" t="s">
        <v>96</v>
      </c>
      <c r="C21" t="s">
        <v>18</v>
      </c>
      <c r="D21" s="16" t="s">
        <v>56</v>
      </c>
      <c r="E21" s="14">
        <v>6251</v>
      </c>
      <c r="F21" s="14">
        <v>7502</v>
      </c>
      <c r="G21" s="14">
        <v>7877</v>
      </c>
    </row>
    <row r="22" spans="1:7" x14ac:dyDescent="0.25">
      <c r="A22" t="s">
        <v>97</v>
      </c>
      <c r="B22" t="s">
        <v>98</v>
      </c>
      <c r="C22" t="s">
        <v>18</v>
      </c>
      <c r="D22" s="16" t="s">
        <v>56</v>
      </c>
      <c r="E22" s="14">
        <v>7414</v>
      </c>
      <c r="F22" s="14">
        <v>8944</v>
      </c>
      <c r="G22" s="14">
        <v>9437</v>
      </c>
    </row>
    <row r="23" spans="1:7" x14ac:dyDescent="0.25">
      <c r="A23" t="s">
        <v>99</v>
      </c>
      <c r="B23" t="s">
        <v>100</v>
      </c>
      <c r="C23" t="s">
        <v>18</v>
      </c>
      <c r="D23" s="16" t="s">
        <v>55</v>
      </c>
      <c r="E23" s="14">
        <v>4951</v>
      </c>
      <c r="F23" s="14">
        <v>6007</v>
      </c>
      <c r="G23" s="14">
        <v>6336</v>
      </c>
    </row>
    <row r="24" spans="1:7" x14ac:dyDescent="0.25">
      <c r="A24" t="s">
        <v>101</v>
      </c>
      <c r="B24" t="s">
        <v>102</v>
      </c>
      <c r="C24" t="s">
        <v>18</v>
      </c>
      <c r="D24" s="16" t="s">
        <v>55</v>
      </c>
      <c r="E24" s="14">
        <v>8637</v>
      </c>
      <c r="F24" s="14">
        <v>9387</v>
      </c>
      <c r="G24" s="14">
        <v>10288</v>
      </c>
    </row>
    <row r="25" spans="1:7" x14ac:dyDescent="0.25">
      <c r="A25" t="s">
        <v>103</v>
      </c>
      <c r="B25" t="s">
        <v>104</v>
      </c>
      <c r="C25" t="s">
        <v>19</v>
      </c>
      <c r="D25" s="16" t="s">
        <v>50</v>
      </c>
      <c r="E25" s="14">
        <v>6338</v>
      </c>
      <c r="F25" s="14">
        <v>6338</v>
      </c>
      <c r="G25" s="14">
        <v>6338</v>
      </c>
    </row>
    <row r="26" spans="1:7" x14ac:dyDescent="0.25">
      <c r="A26" t="s">
        <v>105</v>
      </c>
      <c r="B26" t="s">
        <v>106</v>
      </c>
      <c r="C26" t="s">
        <v>19</v>
      </c>
      <c r="D26" s="16" t="s">
        <v>50</v>
      </c>
      <c r="E26" s="14">
        <v>3493</v>
      </c>
      <c r="F26" s="14">
        <v>3493</v>
      </c>
      <c r="G26" s="14">
        <v>3493</v>
      </c>
    </row>
    <row r="27" spans="1:7" x14ac:dyDescent="0.25">
      <c r="A27" t="s">
        <v>107</v>
      </c>
      <c r="B27" t="s">
        <v>108</v>
      </c>
      <c r="C27" t="s">
        <v>17</v>
      </c>
      <c r="D27" s="16" t="s">
        <v>49</v>
      </c>
      <c r="E27" s="14">
        <v>1831</v>
      </c>
      <c r="F27" s="14">
        <v>1831</v>
      </c>
      <c r="G27" s="14">
        <v>1831</v>
      </c>
    </row>
    <row r="28" spans="1:7" x14ac:dyDescent="0.25">
      <c r="A28" t="s">
        <v>109</v>
      </c>
      <c r="B28" t="s">
        <v>110</v>
      </c>
      <c r="C28" t="s">
        <v>25</v>
      </c>
      <c r="D28" s="16" t="s">
        <v>4</v>
      </c>
      <c r="E28" s="14">
        <v>10803</v>
      </c>
      <c r="F28" s="14">
        <v>10803</v>
      </c>
      <c r="G28" s="14">
        <v>10803</v>
      </c>
    </row>
    <row r="29" spans="1:7" x14ac:dyDescent="0.25">
      <c r="A29" t="s">
        <v>111</v>
      </c>
      <c r="B29" t="s">
        <v>112</v>
      </c>
      <c r="C29" t="s">
        <v>19</v>
      </c>
      <c r="D29" s="16" t="s">
        <v>50</v>
      </c>
      <c r="E29" s="14">
        <v>11800</v>
      </c>
      <c r="F29" s="14">
        <v>26257</v>
      </c>
      <c r="G29" s="14">
        <v>15564</v>
      </c>
    </row>
    <row r="30" spans="1:7" x14ac:dyDescent="0.25">
      <c r="A30" t="s">
        <v>113</v>
      </c>
      <c r="B30" t="s">
        <v>114</v>
      </c>
      <c r="C30" t="s">
        <v>18</v>
      </c>
      <c r="D30" s="16" t="s">
        <v>55</v>
      </c>
      <c r="E30" s="14">
        <v>3504</v>
      </c>
      <c r="F30" s="14">
        <v>3504</v>
      </c>
      <c r="G30" s="14">
        <v>3504</v>
      </c>
    </row>
    <row r="31" spans="1:7" x14ac:dyDescent="0.25">
      <c r="A31" t="s">
        <v>115</v>
      </c>
      <c r="B31" t="s">
        <v>116</v>
      </c>
      <c r="C31" t="s">
        <v>19</v>
      </c>
      <c r="D31" s="16" t="s">
        <v>50</v>
      </c>
      <c r="E31" s="14">
        <v>10832</v>
      </c>
      <c r="F31" s="14">
        <v>11162</v>
      </c>
      <c r="G31" s="14">
        <v>11502</v>
      </c>
    </row>
    <row r="32" spans="1:7" x14ac:dyDescent="0.25">
      <c r="A32" t="s">
        <v>117</v>
      </c>
      <c r="B32" t="s">
        <v>118</v>
      </c>
      <c r="C32" t="s">
        <v>25</v>
      </c>
      <c r="D32" s="16" t="s">
        <v>4</v>
      </c>
      <c r="E32" s="14">
        <v>5438</v>
      </c>
      <c r="F32" s="14">
        <v>5438</v>
      </c>
      <c r="G32" s="14">
        <v>5438</v>
      </c>
    </row>
    <row r="33" spans="1:7" x14ac:dyDescent="0.25">
      <c r="A33" t="s">
        <v>119</v>
      </c>
      <c r="B33" t="s">
        <v>120</v>
      </c>
      <c r="C33" t="s">
        <v>26</v>
      </c>
      <c r="D33" s="16" t="s">
        <v>5</v>
      </c>
      <c r="E33" s="14">
        <v>60788</v>
      </c>
      <c r="F33" s="14">
        <v>81200</v>
      </c>
      <c r="G33">
        <f>97618</f>
        <v>97618</v>
      </c>
    </row>
    <row r="34" spans="1:7" x14ac:dyDescent="0.25">
      <c r="A34" t="s">
        <v>121</v>
      </c>
      <c r="B34" t="s">
        <v>122</v>
      </c>
      <c r="C34" t="s">
        <v>26</v>
      </c>
      <c r="D34" s="16" t="s">
        <v>57</v>
      </c>
      <c r="E34" s="14">
        <v>13948</v>
      </c>
      <c r="F34" s="14">
        <v>25924</v>
      </c>
      <c r="G34" s="14">
        <v>48346</v>
      </c>
    </row>
    <row r="35" spans="1:7" x14ac:dyDescent="0.25">
      <c r="A35" t="s">
        <v>123</v>
      </c>
      <c r="B35" t="s">
        <v>124</v>
      </c>
      <c r="C35" t="s">
        <v>26</v>
      </c>
      <c r="D35" s="16" t="s">
        <v>5</v>
      </c>
      <c r="E35" s="14">
        <v>4495</v>
      </c>
      <c r="F35" s="14">
        <v>5870</v>
      </c>
      <c r="G35" s="14">
        <v>7157</v>
      </c>
    </row>
    <row r="36" spans="1:7" x14ac:dyDescent="0.25">
      <c r="A36" t="s">
        <v>125</v>
      </c>
      <c r="B36" t="s">
        <v>126</v>
      </c>
      <c r="C36" t="s">
        <v>26</v>
      </c>
      <c r="D36" s="16" t="s">
        <v>5</v>
      </c>
      <c r="E36" s="14">
        <v>5872</v>
      </c>
      <c r="F36" s="14">
        <v>7392</v>
      </c>
      <c r="G36" s="14">
        <v>9370</v>
      </c>
    </row>
    <row r="37" spans="1:7" x14ac:dyDescent="0.25">
      <c r="A37" t="s">
        <v>127</v>
      </c>
      <c r="B37" t="s">
        <v>128</v>
      </c>
      <c r="C37" t="s">
        <v>19</v>
      </c>
      <c r="D37" s="15" t="s">
        <v>58</v>
      </c>
      <c r="E37" s="14">
        <v>7003</v>
      </c>
      <c r="F37" s="14">
        <v>501</v>
      </c>
      <c r="G37" s="14">
        <v>0</v>
      </c>
    </row>
    <row r="38" spans="1:7" x14ac:dyDescent="0.25">
      <c r="A38" t="s">
        <v>129</v>
      </c>
      <c r="B38" t="s">
        <v>130</v>
      </c>
      <c r="C38" t="s">
        <v>17</v>
      </c>
      <c r="D38" s="15" t="s">
        <v>59</v>
      </c>
      <c r="E38" s="14">
        <v>3336</v>
      </c>
      <c r="F38" s="14">
        <v>0</v>
      </c>
      <c r="G38" s="14">
        <v>0</v>
      </c>
    </row>
    <row r="39" spans="1:7" x14ac:dyDescent="0.25">
      <c r="A39" t="s">
        <v>131</v>
      </c>
      <c r="B39" t="s">
        <v>132</v>
      </c>
      <c r="C39" t="s">
        <v>17</v>
      </c>
      <c r="D39" s="15" t="s">
        <v>59</v>
      </c>
      <c r="E39" s="14">
        <v>170</v>
      </c>
      <c r="F39" s="14">
        <v>3859</v>
      </c>
      <c r="G39" s="14">
        <v>14558</v>
      </c>
    </row>
    <row r="40" spans="1:7" x14ac:dyDescent="0.25">
      <c r="A40" t="s">
        <v>133</v>
      </c>
      <c r="B40" t="s">
        <v>134</v>
      </c>
      <c r="C40" t="s">
        <v>66</v>
      </c>
      <c r="D40" s="16" t="s">
        <v>50</v>
      </c>
      <c r="E40" s="14">
        <v>932</v>
      </c>
      <c r="F40" s="14">
        <v>7645</v>
      </c>
      <c r="G40" s="14">
        <v>4345</v>
      </c>
    </row>
    <row r="41" spans="1:7" x14ac:dyDescent="0.25">
      <c r="A41" t="s">
        <v>135</v>
      </c>
      <c r="B41" t="s">
        <v>136</v>
      </c>
      <c r="C41" t="s">
        <v>25</v>
      </c>
      <c r="D41" s="16" t="s">
        <v>6</v>
      </c>
      <c r="E41" s="14">
        <v>685</v>
      </c>
      <c r="F41" s="14">
        <v>685</v>
      </c>
      <c r="G41" s="14">
        <v>685</v>
      </c>
    </row>
    <row r="42" spans="1:7" x14ac:dyDescent="0.25">
      <c r="A42" t="s">
        <v>137</v>
      </c>
      <c r="B42" t="s">
        <v>138</v>
      </c>
      <c r="C42" t="s">
        <v>19</v>
      </c>
      <c r="D42" s="15" t="s">
        <v>58</v>
      </c>
      <c r="E42" s="14">
        <v>40</v>
      </c>
      <c r="F42" s="14">
        <v>1000</v>
      </c>
      <c r="G42" s="14">
        <v>50</v>
      </c>
    </row>
    <row r="43" spans="1:7" x14ac:dyDescent="0.25">
      <c r="A43" t="s">
        <v>139</v>
      </c>
      <c r="B43" t="s">
        <v>140</v>
      </c>
      <c r="C43" t="s">
        <v>19</v>
      </c>
      <c r="D43" s="15" t="s">
        <v>58</v>
      </c>
      <c r="E43" s="14">
        <v>0</v>
      </c>
      <c r="F43" s="14">
        <v>8954</v>
      </c>
      <c r="G43" s="14">
        <v>11393</v>
      </c>
    </row>
    <row r="44" spans="1:7" x14ac:dyDescent="0.25">
      <c r="A44" t="s">
        <v>141</v>
      </c>
      <c r="B44" t="s">
        <v>142</v>
      </c>
      <c r="C44" t="s">
        <v>66</v>
      </c>
      <c r="D44" s="15" t="s">
        <v>58</v>
      </c>
      <c r="E44" s="14">
        <v>391</v>
      </c>
      <c r="F44" s="14">
        <v>391</v>
      </c>
      <c r="G44" s="14">
        <v>391</v>
      </c>
    </row>
    <row r="45" spans="1:7" x14ac:dyDescent="0.25">
      <c r="A45" t="s">
        <v>143</v>
      </c>
      <c r="B45" t="s">
        <v>144</v>
      </c>
      <c r="C45" t="s">
        <v>19</v>
      </c>
      <c r="D45" s="15" t="s">
        <v>50</v>
      </c>
      <c r="E45" s="14">
        <v>1771</v>
      </c>
      <c r="F45" s="14">
        <v>0</v>
      </c>
      <c r="G45" s="14">
        <v>0</v>
      </c>
    </row>
    <row r="46" spans="1:7" x14ac:dyDescent="0.25">
      <c r="A46" t="s">
        <v>145</v>
      </c>
      <c r="B46" t="s">
        <v>146</v>
      </c>
      <c r="C46" t="s">
        <v>66</v>
      </c>
      <c r="D46" s="16" t="s">
        <v>50</v>
      </c>
      <c r="E46" s="14">
        <v>26155</v>
      </c>
      <c r="F46" s="14">
        <v>39209</v>
      </c>
      <c r="G46" s="14">
        <v>40035</v>
      </c>
    </row>
    <row r="47" spans="1:7" x14ac:dyDescent="0.25">
      <c r="A47" t="s">
        <v>147</v>
      </c>
      <c r="B47" t="s">
        <v>148</v>
      </c>
      <c r="C47" t="s">
        <v>17</v>
      </c>
      <c r="D47" s="15" t="s">
        <v>59</v>
      </c>
      <c r="E47" s="14">
        <v>923</v>
      </c>
      <c r="F47" s="14">
        <v>923</v>
      </c>
      <c r="G47" s="14">
        <v>923</v>
      </c>
    </row>
    <row r="48" spans="1:7" x14ac:dyDescent="0.25">
      <c r="A48" t="s">
        <v>149</v>
      </c>
      <c r="B48" t="s">
        <v>150</v>
      </c>
      <c r="C48" t="s">
        <v>17</v>
      </c>
      <c r="D48" s="15" t="s">
        <v>49</v>
      </c>
      <c r="E48" s="14">
        <v>1840</v>
      </c>
      <c r="F48" s="14">
        <v>0</v>
      </c>
      <c r="G48" s="14">
        <v>0</v>
      </c>
    </row>
    <row r="49" spans="1:7" x14ac:dyDescent="0.25">
      <c r="A49" t="s">
        <v>151</v>
      </c>
      <c r="B49" t="s">
        <v>152</v>
      </c>
      <c r="C49" t="s">
        <v>66</v>
      </c>
      <c r="D49" s="16" t="s">
        <v>50</v>
      </c>
      <c r="E49" s="14">
        <v>412</v>
      </c>
      <c r="F49" s="14">
        <v>854</v>
      </c>
      <c r="G49" s="14">
        <v>0</v>
      </c>
    </row>
    <row r="50" spans="1:7" x14ac:dyDescent="0.25">
      <c r="A50" t="s">
        <v>153</v>
      </c>
      <c r="B50" t="s">
        <v>154</v>
      </c>
      <c r="C50" t="s">
        <v>66</v>
      </c>
      <c r="D50" s="16" t="s">
        <v>50</v>
      </c>
      <c r="E50" s="14">
        <v>1015</v>
      </c>
      <c r="F50" s="14">
        <v>3554</v>
      </c>
      <c r="G50" s="14">
        <v>0</v>
      </c>
    </row>
    <row r="51" spans="1:7" x14ac:dyDescent="0.25">
      <c r="A51" t="s">
        <v>155</v>
      </c>
      <c r="B51" t="s">
        <v>156</v>
      </c>
      <c r="C51" t="s">
        <v>19</v>
      </c>
      <c r="D51" s="16" t="s">
        <v>50</v>
      </c>
      <c r="E51" s="14">
        <v>722</v>
      </c>
      <c r="F51" s="14">
        <v>0</v>
      </c>
      <c r="G51" s="14">
        <v>0</v>
      </c>
    </row>
    <row r="52" spans="1:7" x14ac:dyDescent="0.25">
      <c r="A52" t="s">
        <v>157</v>
      </c>
      <c r="B52" t="s">
        <v>158</v>
      </c>
      <c r="C52" t="s">
        <v>66</v>
      </c>
      <c r="D52" s="15" t="s">
        <v>58</v>
      </c>
      <c r="E52" s="14">
        <v>1403</v>
      </c>
      <c r="F52" s="14">
        <v>0</v>
      </c>
      <c r="G52" s="14">
        <v>0</v>
      </c>
    </row>
    <row r="53" spans="1:7" x14ac:dyDescent="0.25">
      <c r="A53" t="s">
        <v>159</v>
      </c>
      <c r="B53" t="s">
        <v>160</v>
      </c>
      <c r="C53" t="s">
        <v>66</v>
      </c>
      <c r="D53" s="16" t="s">
        <v>50</v>
      </c>
      <c r="E53" s="14">
        <v>68</v>
      </c>
      <c r="F53" s="14">
        <v>162</v>
      </c>
      <c r="G53" s="14">
        <v>0</v>
      </c>
    </row>
    <row r="54" spans="1:7" x14ac:dyDescent="0.25">
      <c r="A54" t="s">
        <v>161</v>
      </c>
      <c r="B54" t="s">
        <v>162</v>
      </c>
      <c r="C54" t="s">
        <v>66</v>
      </c>
      <c r="D54" s="16" t="s">
        <v>49</v>
      </c>
      <c r="E54" s="14">
        <v>123</v>
      </c>
      <c r="F54" s="14">
        <v>1140</v>
      </c>
      <c r="G54" s="14">
        <v>0</v>
      </c>
    </row>
    <row r="55" spans="1:7" x14ac:dyDescent="0.25">
      <c r="A55" t="s">
        <v>163</v>
      </c>
      <c r="B55" t="s">
        <v>164</v>
      </c>
      <c r="C55" t="s">
        <v>66</v>
      </c>
      <c r="D55" s="16" t="s">
        <v>50</v>
      </c>
      <c r="E55" s="14">
        <v>196</v>
      </c>
      <c r="F55" s="14">
        <v>2324</v>
      </c>
      <c r="G55" s="14">
        <v>0</v>
      </c>
    </row>
    <row r="56" spans="1:7" x14ac:dyDescent="0.25">
      <c r="A56" t="s">
        <v>165</v>
      </c>
      <c r="B56" t="s">
        <v>166</v>
      </c>
      <c r="C56" t="s">
        <v>66</v>
      </c>
      <c r="D56" s="16" t="s">
        <v>50</v>
      </c>
      <c r="E56" s="14">
        <v>66</v>
      </c>
      <c r="F56" s="14">
        <v>245</v>
      </c>
      <c r="G56" s="14">
        <v>0</v>
      </c>
    </row>
    <row r="57" spans="1:7" x14ac:dyDescent="0.25">
      <c r="A57" t="s">
        <v>167</v>
      </c>
      <c r="B57" t="s">
        <v>168</v>
      </c>
      <c r="C57" t="s">
        <v>25</v>
      </c>
      <c r="D57" s="16" t="s">
        <v>4</v>
      </c>
      <c r="E57" s="14">
        <v>1635</v>
      </c>
      <c r="F57" s="14">
        <v>1635</v>
      </c>
      <c r="G57" s="14">
        <v>1635</v>
      </c>
    </row>
    <row r="58" spans="1:7" x14ac:dyDescent="0.25">
      <c r="A58" t="s">
        <v>169</v>
      </c>
      <c r="B58" t="s">
        <v>170</v>
      </c>
      <c r="C58" t="s">
        <v>66</v>
      </c>
      <c r="D58" s="16" t="s">
        <v>50</v>
      </c>
      <c r="E58" s="14">
        <v>0</v>
      </c>
      <c r="F58" s="14">
        <v>173</v>
      </c>
      <c r="G58" s="14">
        <v>0</v>
      </c>
    </row>
    <row r="59" spans="1:7" x14ac:dyDescent="0.25">
      <c r="A59" t="s">
        <v>171</v>
      </c>
      <c r="B59" t="s">
        <v>172</v>
      </c>
      <c r="C59" t="s">
        <v>66</v>
      </c>
      <c r="D59" s="15" t="s">
        <v>50</v>
      </c>
      <c r="E59" s="14">
        <v>305</v>
      </c>
      <c r="F59" s="14">
        <v>0</v>
      </c>
      <c r="G59" s="14">
        <v>0</v>
      </c>
    </row>
    <row r="60" spans="1:7" x14ac:dyDescent="0.25">
      <c r="A60" t="s">
        <v>173</v>
      </c>
      <c r="B60" t="s">
        <v>174</v>
      </c>
      <c r="C60" t="s">
        <v>25</v>
      </c>
      <c r="D60" s="15" t="s">
        <v>4</v>
      </c>
      <c r="E60" s="14">
        <v>0</v>
      </c>
      <c r="F60" s="14">
        <v>1256</v>
      </c>
      <c r="G60" s="14">
        <v>0</v>
      </c>
    </row>
    <row r="61" spans="1:7" x14ac:dyDescent="0.25">
      <c r="A61" t="s">
        <v>175</v>
      </c>
      <c r="B61" t="s">
        <v>41</v>
      </c>
      <c r="C61" t="s">
        <v>176</v>
      </c>
      <c r="D61" s="16" t="s">
        <v>50</v>
      </c>
      <c r="E61" s="14">
        <v>258</v>
      </c>
      <c r="F61" s="14">
        <v>0</v>
      </c>
      <c r="G61" s="14">
        <v>0</v>
      </c>
    </row>
    <row r="62" spans="1:7" x14ac:dyDescent="0.25">
      <c r="A62" t="s">
        <v>177</v>
      </c>
      <c r="B62" t="s">
        <v>178</v>
      </c>
      <c r="C62" t="s">
        <v>176</v>
      </c>
      <c r="D62" s="16" t="s">
        <v>50</v>
      </c>
      <c r="E62" s="14">
        <v>0</v>
      </c>
      <c r="F62" s="14">
        <v>5154</v>
      </c>
      <c r="G62" s="14">
        <v>10000</v>
      </c>
    </row>
    <row r="63" spans="1:7" x14ac:dyDescent="0.25">
      <c r="A63" t="s">
        <v>179</v>
      </c>
      <c r="B63" t="s">
        <v>180</v>
      </c>
      <c r="C63" t="s">
        <v>19</v>
      </c>
      <c r="D63" s="16" t="s">
        <v>50</v>
      </c>
      <c r="E63" s="14">
        <v>289</v>
      </c>
      <c r="F63" s="14">
        <v>5346</v>
      </c>
      <c r="G63" s="14">
        <v>5295</v>
      </c>
    </row>
    <row r="64" spans="1:7" x14ac:dyDescent="0.25">
      <c r="A64" t="s">
        <v>181</v>
      </c>
      <c r="B64" t="s">
        <v>182</v>
      </c>
      <c r="C64" t="s">
        <v>19</v>
      </c>
      <c r="D64" s="16" t="s">
        <v>50</v>
      </c>
      <c r="E64" s="14">
        <v>340</v>
      </c>
      <c r="F64" s="14">
        <v>4386</v>
      </c>
      <c r="G64" s="14">
        <v>4345</v>
      </c>
    </row>
    <row r="65" spans="1:7" x14ac:dyDescent="0.25">
      <c r="A65" t="s">
        <v>183</v>
      </c>
      <c r="B65" t="s">
        <v>184</v>
      </c>
      <c r="C65" t="s">
        <v>17</v>
      </c>
      <c r="D65" s="16" t="s">
        <v>49</v>
      </c>
      <c r="E65" s="14">
        <v>2459</v>
      </c>
      <c r="F65" s="14">
        <v>0</v>
      </c>
      <c r="G65" s="14">
        <v>0</v>
      </c>
    </row>
    <row r="66" spans="1:7" x14ac:dyDescent="0.25">
      <c r="A66" t="s">
        <v>185</v>
      </c>
      <c r="B66" t="s">
        <v>186</v>
      </c>
      <c r="C66" t="s">
        <v>19</v>
      </c>
      <c r="D66" s="15" t="s">
        <v>58</v>
      </c>
      <c r="E66" s="14">
        <v>1546</v>
      </c>
      <c r="F66" s="14">
        <v>331</v>
      </c>
      <c r="G66" s="14">
        <v>0</v>
      </c>
    </row>
    <row r="67" spans="1:7" x14ac:dyDescent="0.25">
      <c r="A67" t="s">
        <v>187</v>
      </c>
      <c r="B67" t="s">
        <v>188</v>
      </c>
      <c r="C67" t="s">
        <v>19</v>
      </c>
      <c r="D67" s="16" t="s">
        <v>50</v>
      </c>
      <c r="E67" s="14">
        <v>0</v>
      </c>
      <c r="F67" s="14">
        <v>6976</v>
      </c>
      <c r="G67" s="14">
        <v>6976</v>
      </c>
    </row>
    <row r="68" spans="1:7" x14ac:dyDescent="0.25">
      <c r="A68" t="s">
        <v>189</v>
      </c>
      <c r="B68" t="s">
        <v>190</v>
      </c>
      <c r="C68" t="s">
        <v>66</v>
      </c>
      <c r="D68" s="16" t="s">
        <v>50</v>
      </c>
      <c r="E68" s="14">
        <v>0</v>
      </c>
      <c r="F68" s="14">
        <v>0</v>
      </c>
      <c r="G68" s="14">
        <v>258</v>
      </c>
    </row>
    <row r="69" spans="1:7" x14ac:dyDescent="0.25">
      <c r="A69" t="s">
        <v>191</v>
      </c>
      <c r="B69" t="s">
        <v>192</v>
      </c>
      <c r="C69" t="s">
        <v>66</v>
      </c>
      <c r="D69" s="16" t="s">
        <v>50</v>
      </c>
      <c r="E69" s="14">
        <v>0</v>
      </c>
      <c r="F69" s="14">
        <v>0</v>
      </c>
      <c r="G69" s="14">
        <v>762</v>
      </c>
    </row>
    <row r="70" spans="1:7" x14ac:dyDescent="0.25">
      <c r="A70" t="s">
        <v>193</v>
      </c>
      <c r="B70" t="s">
        <v>194</v>
      </c>
      <c r="C70" t="s">
        <v>19</v>
      </c>
      <c r="D70" s="16" t="s">
        <v>50</v>
      </c>
      <c r="E70" s="14">
        <v>2016</v>
      </c>
      <c r="F70" s="14">
        <v>2016</v>
      </c>
      <c r="G70" s="14">
        <v>2016</v>
      </c>
    </row>
    <row r="71" spans="1:7" x14ac:dyDescent="0.25">
      <c r="A71" t="s">
        <v>195</v>
      </c>
      <c r="B71" t="s">
        <v>196</v>
      </c>
      <c r="C71" t="s">
        <v>19</v>
      </c>
      <c r="D71" s="16" t="s">
        <v>50</v>
      </c>
      <c r="E71" s="14">
        <v>321</v>
      </c>
      <c r="F71" s="14">
        <v>321</v>
      </c>
      <c r="G71" s="14">
        <v>321</v>
      </c>
    </row>
    <row r="72" spans="1:7" x14ac:dyDescent="0.25">
      <c r="A72" t="s">
        <v>197</v>
      </c>
      <c r="B72" t="s">
        <v>198</v>
      </c>
      <c r="C72" t="s">
        <v>19</v>
      </c>
      <c r="D72" s="15" t="s">
        <v>50</v>
      </c>
      <c r="E72" s="14">
        <v>1356</v>
      </c>
      <c r="F72" s="14">
        <v>1356</v>
      </c>
      <c r="G72" s="14">
        <v>1356</v>
      </c>
    </row>
    <row r="73" spans="1:7" x14ac:dyDescent="0.25">
      <c r="A73" t="s">
        <v>199</v>
      </c>
      <c r="B73" t="s">
        <v>200</v>
      </c>
      <c r="C73" t="s">
        <v>19</v>
      </c>
      <c r="D73" s="16" t="s">
        <v>50</v>
      </c>
      <c r="E73" s="14">
        <v>208</v>
      </c>
      <c r="F73" s="14">
        <v>208</v>
      </c>
      <c r="G73" s="14">
        <v>988</v>
      </c>
    </row>
    <row r="74" spans="1:7" x14ac:dyDescent="0.25">
      <c r="A74" t="s">
        <v>201</v>
      </c>
      <c r="B74" t="s">
        <v>202</v>
      </c>
      <c r="C74" t="s">
        <v>19</v>
      </c>
      <c r="D74" s="15" t="s">
        <v>50</v>
      </c>
      <c r="E74" s="14">
        <v>1546</v>
      </c>
      <c r="F74" s="14">
        <v>1546</v>
      </c>
      <c r="G74" s="14">
        <v>1546</v>
      </c>
    </row>
    <row r="75" spans="1:7" x14ac:dyDescent="0.25">
      <c r="A75" t="s">
        <v>203</v>
      </c>
      <c r="B75" t="s">
        <v>204</v>
      </c>
      <c r="C75" t="s">
        <v>66</v>
      </c>
      <c r="D75" s="15" t="s">
        <v>50</v>
      </c>
      <c r="E75" s="14">
        <v>18</v>
      </c>
      <c r="F75" s="14">
        <v>18</v>
      </c>
      <c r="G75" s="14">
        <v>2466</v>
      </c>
    </row>
    <row r="76" spans="1:7" x14ac:dyDescent="0.25">
      <c r="A76" t="s">
        <v>205</v>
      </c>
      <c r="B76" t="s">
        <v>206</v>
      </c>
      <c r="C76" t="s">
        <v>19</v>
      </c>
      <c r="D76" s="15" t="s">
        <v>58</v>
      </c>
      <c r="E76" s="14">
        <v>4500</v>
      </c>
      <c r="F76" s="14">
        <v>7000</v>
      </c>
      <c r="G76" s="14">
        <v>0</v>
      </c>
    </row>
    <row r="77" spans="1:7" x14ac:dyDescent="0.25">
      <c r="A77" t="s">
        <v>207</v>
      </c>
      <c r="B77" t="s">
        <v>208</v>
      </c>
      <c r="C77" t="s">
        <v>17</v>
      </c>
      <c r="D77" s="16" t="s">
        <v>58</v>
      </c>
      <c r="E77" s="14">
        <v>10942</v>
      </c>
      <c r="F77" s="14">
        <v>0</v>
      </c>
      <c r="G77" s="14">
        <v>0</v>
      </c>
    </row>
    <row r="78" spans="1:7" x14ac:dyDescent="0.25">
      <c r="A78" t="s">
        <v>209</v>
      </c>
      <c r="B78" t="s">
        <v>210</v>
      </c>
      <c r="C78" t="s">
        <v>19</v>
      </c>
      <c r="D78" s="16" t="s">
        <v>58</v>
      </c>
      <c r="E78" s="14">
        <v>50</v>
      </c>
      <c r="F78" s="14">
        <v>50</v>
      </c>
      <c r="G78" s="14">
        <v>50</v>
      </c>
    </row>
    <row r="79" spans="1:7" x14ac:dyDescent="0.25">
      <c r="A79" t="s">
        <v>211</v>
      </c>
      <c r="B79" t="s">
        <v>212</v>
      </c>
      <c r="C79" t="s">
        <v>213</v>
      </c>
      <c r="D79" s="16" t="s">
        <v>6</v>
      </c>
      <c r="E79" s="14">
        <v>57780</v>
      </c>
      <c r="F79" s="14">
        <v>57780</v>
      </c>
      <c r="G79" s="14">
        <v>57780</v>
      </c>
    </row>
    <row r="80" spans="1:7" x14ac:dyDescent="0.25">
      <c r="A80" t="s">
        <v>214</v>
      </c>
      <c r="B80" t="s">
        <v>215</v>
      </c>
      <c r="C80" t="s">
        <v>25</v>
      </c>
      <c r="D80" s="16" t="s">
        <v>4</v>
      </c>
      <c r="E80" s="14">
        <v>507</v>
      </c>
      <c r="F80" s="14">
        <v>459</v>
      </c>
      <c r="G80" s="14">
        <v>0</v>
      </c>
    </row>
    <row r="81" spans="1:7" x14ac:dyDescent="0.25">
      <c r="A81" t="s">
        <v>216</v>
      </c>
      <c r="B81" t="s">
        <v>217</v>
      </c>
      <c r="C81" t="s">
        <v>19</v>
      </c>
      <c r="D81" s="16" t="s">
        <v>6</v>
      </c>
      <c r="E81" s="14">
        <v>119</v>
      </c>
      <c r="F81" s="14">
        <v>119</v>
      </c>
      <c r="G81" s="14">
        <v>119</v>
      </c>
    </row>
    <row r="82" spans="1:7" x14ac:dyDescent="0.25">
      <c r="A82" t="s">
        <v>218</v>
      </c>
      <c r="B82" t="s">
        <v>219</v>
      </c>
      <c r="C82" t="s">
        <v>66</v>
      </c>
      <c r="D82" s="16" t="s">
        <v>50</v>
      </c>
      <c r="E82" s="14">
        <v>0</v>
      </c>
      <c r="F82" s="14">
        <v>762</v>
      </c>
      <c r="G82" s="14">
        <v>762</v>
      </c>
    </row>
    <row r="83" spans="1:7" x14ac:dyDescent="0.25">
      <c r="A83" t="s">
        <v>220</v>
      </c>
      <c r="B83" t="s">
        <v>221</v>
      </c>
      <c r="C83" t="s">
        <v>19</v>
      </c>
      <c r="D83" s="15" t="s">
        <v>58</v>
      </c>
      <c r="E83" s="14">
        <v>177</v>
      </c>
      <c r="F83" s="14">
        <v>0</v>
      </c>
      <c r="G83" s="14">
        <v>0</v>
      </c>
    </row>
    <row r="84" spans="1:7" x14ac:dyDescent="0.25">
      <c r="A84" t="s">
        <v>222</v>
      </c>
      <c r="B84" t="s">
        <v>223</v>
      </c>
      <c r="C84" t="s">
        <v>176</v>
      </c>
      <c r="D84" s="15" t="s">
        <v>50</v>
      </c>
      <c r="E84" s="14">
        <v>1769</v>
      </c>
      <c r="F84" s="14">
        <v>515</v>
      </c>
      <c r="G84" s="14">
        <v>0</v>
      </c>
    </row>
    <row r="85" spans="1:7" x14ac:dyDescent="0.25">
      <c r="A85" t="s">
        <v>224</v>
      </c>
      <c r="B85" t="s">
        <v>225</v>
      </c>
      <c r="C85" t="s">
        <v>213</v>
      </c>
      <c r="D85" s="16" t="s">
        <v>6</v>
      </c>
      <c r="E85" s="14">
        <v>3509</v>
      </c>
      <c r="F85" s="14">
        <v>14088</v>
      </c>
      <c r="G85" s="14">
        <v>14088</v>
      </c>
    </row>
    <row r="86" spans="1:7" x14ac:dyDescent="0.25">
      <c r="A86" t="s">
        <v>226</v>
      </c>
      <c r="B86" t="s">
        <v>227</v>
      </c>
      <c r="C86" t="s">
        <v>176</v>
      </c>
      <c r="D86" s="16" t="s">
        <v>50</v>
      </c>
      <c r="E86" s="14">
        <v>539</v>
      </c>
      <c r="F86" s="14">
        <v>0</v>
      </c>
      <c r="G86" s="14">
        <v>0</v>
      </c>
    </row>
    <row r="87" spans="1:7" x14ac:dyDescent="0.25">
      <c r="A87" t="s">
        <v>228</v>
      </c>
      <c r="B87" t="s">
        <v>229</v>
      </c>
      <c r="C87" t="s">
        <v>19</v>
      </c>
      <c r="D87" s="16" t="s">
        <v>58</v>
      </c>
      <c r="E87" s="14">
        <v>547</v>
      </c>
      <c r="F87" s="14">
        <v>554</v>
      </c>
      <c r="G87" s="14">
        <v>0</v>
      </c>
    </row>
    <row r="88" spans="1:7" x14ac:dyDescent="0.25">
      <c r="A88" t="s">
        <v>230</v>
      </c>
      <c r="B88" t="s">
        <v>231</v>
      </c>
      <c r="C88" t="s">
        <v>213</v>
      </c>
      <c r="D88" s="16" t="s">
        <v>6</v>
      </c>
      <c r="E88" s="14">
        <v>3144</v>
      </c>
      <c r="F88" s="14">
        <v>3035</v>
      </c>
      <c r="G88" s="14">
        <v>0</v>
      </c>
    </row>
    <row r="89" spans="1:7" x14ac:dyDescent="0.25">
      <c r="A89" t="s">
        <v>232</v>
      </c>
      <c r="B89" t="s">
        <v>233</v>
      </c>
      <c r="C89" t="s">
        <v>213</v>
      </c>
      <c r="D89" s="16" t="s">
        <v>6</v>
      </c>
      <c r="E89" s="14">
        <v>0</v>
      </c>
      <c r="F89" s="14">
        <v>5020</v>
      </c>
      <c r="G89" s="14">
        <v>5020</v>
      </c>
    </row>
    <row r="90" spans="1:7" x14ac:dyDescent="0.25">
      <c r="A90" t="s">
        <v>234</v>
      </c>
      <c r="B90" t="s">
        <v>235</v>
      </c>
      <c r="C90" t="s">
        <v>18</v>
      </c>
      <c r="D90" s="16" t="s">
        <v>55</v>
      </c>
      <c r="E90" s="14">
        <v>6918</v>
      </c>
      <c r="F90" s="14">
        <v>66</v>
      </c>
      <c r="G90" s="14">
        <v>0</v>
      </c>
    </row>
    <row r="91" spans="1:7" x14ac:dyDescent="0.25">
      <c r="A91" t="s">
        <v>236</v>
      </c>
      <c r="B91" t="s">
        <v>237</v>
      </c>
      <c r="C91" t="s">
        <v>213</v>
      </c>
      <c r="D91" s="16" t="s">
        <v>6</v>
      </c>
      <c r="E91" s="14">
        <v>1337</v>
      </c>
      <c r="F91" s="14">
        <v>1337</v>
      </c>
      <c r="G91" s="14">
        <v>1337</v>
      </c>
    </row>
    <row r="92" spans="1:7" x14ac:dyDescent="0.25">
      <c r="A92" t="s">
        <v>238</v>
      </c>
      <c r="B92" s="4" t="s">
        <v>239</v>
      </c>
      <c r="C92" t="s">
        <v>17</v>
      </c>
      <c r="D92" s="16" t="s">
        <v>49</v>
      </c>
      <c r="E92" s="14">
        <v>0</v>
      </c>
      <c r="F92" s="14">
        <v>406</v>
      </c>
      <c r="G92" s="14">
        <v>0</v>
      </c>
    </row>
    <row r="93" spans="1:7" x14ac:dyDescent="0.25">
      <c r="A93" t="s">
        <v>240</v>
      </c>
      <c r="B93" s="4" t="s">
        <v>241</v>
      </c>
      <c r="C93" t="s">
        <v>176</v>
      </c>
      <c r="D93" s="16" t="s">
        <v>50</v>
      </c>
      <c r="E93" s="14">
        <v>0</v>
      </c>
      <c r="F93" s="14">
        <v>5894</v>
      </c>
      <c r="G93" s="14">
        <v>7916</v>
      </c>
    </row>
    <row r="94" spans="1:7" x14ac:dyDescent="0.25">
      <c r="A94" t="s">
        <v>242</v>
      </c>
      <c r="B94" s="4" t="s">
        <v>243</v>
      </c>
      <c r="C94" t="s">
        <v>19</v>
      </c>
      <c r="D94" s="16" t="s">
        <v>50</v>
      </c>
      <c r="E94" s="14">
        <v>717</v>
      </c>
      <c r="F94" s="14">
        <v>0</v>
      </c>
      <c r="G94" s="14">
        <v>0</v>
      </c>
    </row>
    <row r="95" spans="1:7" x14ac:dyDescent="0.25">
      <c r="A95" t="s">
        <v>244</v>
      </c>
      <c r="B95" s="4" t="s">
        <v>245</v>
      </c>
      <c r="C95" t="s">
        <v>19</v>
      </c>
      <c r="D95" s="16" t="s">
        <v>50</v>
      </c>
      <c r="E95" s="14">
        <v>272</v>
      </c>
      <c r="F95" s="14">
        <v>0</v>
      </c>
      <c r="G95" s="14">
        <v>0</v>
      </c>
    </row>
    <row r="96" spans="1:7" x14ac:dyDescent="0.25">
      <c r="A96" t="s">
        <v>246</v>
      </c>
      <c r="B96" s="4" t="s">
        <v>247</v>
      </c>
      <c r="C96" t="s">
        <v>213</v>
      </c>
      <c r="D96" s="16" t="s">
        <v>6</v>
      </c>
      <c r="E96" s="14">
        <v>788</v>
      </c>
      <c r="F96" s="14">
        <v>14858</v>
      </c>
      <c r="G96" s="14">
        <v>52406</v>
      </c>
    </row>
    <row r="97" spans="1:7" x14ac:dyDescent="0.25">
      <c r="A97" t="s">
        <v>248</v>
      </c>
      <c r="B97" s="4" t="s">
        <v>249</v>
      </c>
      <c r="D97" s="16" t="s">
        <v>250</v>
      </c>
      <c r="E97" s="14">
        <v>0</v>
      </c>
      <c r="F97" s="14">
        <v>0</v>
      </c>
      <c r="G97" s="14">
        <v>0</v>
      </c>
    </row>
    <row r="98" spans="1:7" x14ac:dyDescent="0.25">
      <c r="A98" t="s">
        <v>251</v>
      </c>
      <c r="B98" s="4" t="s">
        <v>252</v>
      </c>
      <c r="C98" t="s">
        <v>213</v>
      </c>
      <c r="D98" s="16" t="s">
        <v>6</v>
      </c>
      <c r="E98" s="14">
        <v>5969</v>
      </c>
      <c r="F98" s="14">
        <v>8977</v>
      </c>
      <c r="G98" s="14">
        <v>3700</v>
      </c>
    </row>
    <row r="99" spans="1:7" x14ac:dyDescent="0.25">
      <c r="A99" t="s">
        <v>253</v>
      </c>
      <c r="B99" s="4" t="s">
        <v>254</v>
      </c>
      <c r="C99" t="s">
        <v>19</v>
      </c>
      <c r="D99" s="16" t="s">
        <v>50</v>
      </c>
      <c r="E99" s="14">
        <v>0</v>
      </c>
      <c r="F99" s="14">
        <v>1000</v>
      </c>
      <c r="G99" s="14">
        <v>1000</v>
      </c>
    </row>
    <row r="100" spans="1:7" x14ac:dyDescent="0.25">
      <c r="A100" t="s">
        <v>255</v>
      </c>
      <c r="B100" s="4" t="s">
        <v>256</v>
      </c>
      <c r="C100" t="s">
        <v>19</v>
      </c>
      <c r="D100" s="16" t="s">
        <v>50</v>
      </c>
      <c r="E100" s="14">
        <v>2502</v>
      </c>
      <c r="F100" s="14">
        <v>2502</v>
      </c>
      <c r="G100" s="14">
        <v>2502</v>
      </c>
    </row>
    <row r="101" spans="1:7" x14ac:dyDescent="0.25">
      <c r="A101" t="s">
        <v>257</v>
      </c>
      <c r="B101" s="4" t="s">
        <v>258</v>
      </c>
      <c r="C101" t="s">
        <v>213</v>
      </c>
      <c r="D101" s="16" t="s">
        <v>6</v>
      </c>
      <c r="E101" s="14">
        <v>0</v>
      </c>
      <c r="F101" s="14">
        <v>0</v>
      </c>
      <c r="G101" s="14">
        <v>3842</v>
      </c>
    </row>
    <row r="102" spans="1:7" x14ac:dyDescent="0.25">
      <c r="A102" t="s">
        <v>259</v>
      </c>
      <c r="B102" t="s">
        <v>260</v>
      </c>
      <c r="C102" t="s">
        <v>19</v>
      </c>
      <c r="D102" s="15" t="s">
        <v>58</v>
      </c>
      <c r="E102" s="14">
        <v>12</v>
      </c>
      <c r="F102" s="14">
        <v>1118</v>
      </c>
      <c r="G102" s="14">
        <v>3751</v>
      </c>
    </row>
    <row r="103" spans="1:7" x14ac:dyDescent="0.25">
      <c r="A103" t="s">
        <v>261</v>
      </c>
      <c r="B103" t="s">
        <v>262</v>
      </c>
      <c r="C103" t="s">
        <v>17</v>
      </c>
      <c r="D103" s="15" t="s">
        <v>49</v>
      </c>
      <c r="E103" s="14">
        <v>390</v>
      </c>
      <c r="F103" s="14">
        <v>0</v>
      </c>
      <c r="G103" s="14">
        <v>0</v>
      </c>
    </row>
    <row r="104" spans="1:7" x14ac:dyDescent="0.25">
      <c r="A104" t="s">
        <v>263</v>
      </c>
      <c r="B104" t="s">
        <v>264</v>
      </c>
      <c r="C104" t="s">
        <v>17</v>
      </c>
      <c r="D104" s="46" t="s">
        <v>49</v>
      </c>
      <c r="E104" s="14">
        <v>0</v>
      </c>
      <c r="F104" s="14">
        <v>1219</v>
      </c>
      <c r="G104" s="14">
        <v>0</v>
      </c>
    </row>
    <row r="105" spans="1:7" x14ac:dyDescent="0.25">
      <c r="A105" t="s">
        <v>265</v>
      </c>
      <c r="B105" t="s">
        <v>266</v>
      </c>
      <c r="C105" t="s">
        <v>17</v>
      </c>
      <c r="D105" s="46" t="s">
        <v>49</v>
      </c>
      <c r="E105" s="14">
        <v>0</v>
      </c>
      <c r="F105" s="14">
        <v>444</v>
      </c>
      <c r="G105" s="14">
        <v>5178</v>
      </c>
    </row>
    <row r="106" spans="1:7" x14ac:dyDescent="0.25">
      <c r="A106" t="s">
        <v>267</v>
      </c>
      <c r="B106" t="s">
        <v>268</v>
      </c>
      <c r="C106" t="s">
        <v>17</v>
      </c>
      <c r="D106" s="46" t="s">
        <v>49</v>
      </c>
      <c r="E106" s="14">
        <v>0</v>
      </c>
      <c r="F106" s="14">
        <v>0</v>
      </c>
      <c r="G106" s="14">
        <v>366</v>
      </c>
    </row>
    <row r="107" spans="1:7" x14ac:dyDescent="0.25">
      <c r="A107" t="s">
        <v>269</v>
      </c>
      <c r="B107" t="s">
        <v>270</v>
      </c>
      <c r="C107" t="s">
        <v>213</v>
      </c>
      <c r="D107" s="46" t="s">
        <v>6</v>
      </c>
      <c r="E107" s="14">
        <v>10000</v>
      </c>
      <c r="F107" s="14">
        <v>0</v>
      </c>
      <c r="G107" s="14">
        <v>0</v>
      </c>
    </row>
    <row r="108" spans="1:7" x14ac:dyDescent="0.25">
      <c r="A108" t="s">
        <v>271</v>
      </c>
      <c r="B108" t="s">
        <v>272</v>
      </c>
      <c r="C108" t="s">
        <v>176</v>
      </c>
      <c r="D108" s="46" t="s">
        <v>50</v>
      </c>
      <c r="E108" s="14">
        <v>0</v>
      </c>
      <c r="F108" s="14">
        <v>500</v>
      </c>
      <c r="G108" s="14">
        <v>100</v>
      </c>
    </row>
    <row r="109" spans="1:7" x14ac:dyDescent="0.25">
      <c r="A109" t="s">
        <v>273</v>
      </c>
      <c r="B109" t="s">
        <v>274</v>
      </c>
      <c r="C109" t="s">
        <v>176</v>
      </c>
      <c r="D109" s="46" t="s">
        <v>50</v>
      </c>
      <c r="E109" s="14">
        <v>523</v>
      </c>
      <c r="F109" s="14">
        <v>1050</v>
      </c>
      <c r="G109" s="14">
        <v>0</v>
      </c>
    </row>
    <row r="110" spans="1:7" x14ac:dyDescent="0.25">
      <c r="A110" t="s">
        <v>275</v>
      </c>
      <c r="B110" t="s">
        <v>276</v>
      </c>
      <c r="C110" t="s">
        <v>176</v>
      </c>
      <c r="D110" s="46" t="s">
        <v>50</v>
      </c>
      <c r="E110" s="14">
        <v>209</v>
      </c>
      <c r="F110" s="14">
        <v>5230</v>
      </c>
      <c r="G110" s="14">
        <v>0</v>
      </c>
    </row>
    <row r="111" spans="1:7" x14ac:dyDescent="0.25">
      <c r="A111" t="s">
        <v>277</v>
      </c>
      <c r="B111" t="s">
        <v>278</v>
      </c>
      <c r="C111" t="s">
        <v>19</v>
      </c>
      <c r="D111" s="46" t="s">
        <v>50</v>
      </c>
      <c r="E111" s="14">
        <v>0</v>
      </c>
      <c r="F111" s="14">
        <v>0</v>
      </c>
      <c r="G111" s="14">
        <v>0</v>
      </c>
    </row>
    <row r="112" spans="1:7" x14ac:dyDescent="0.25">
      <c r="A112" t="s">
        <v>279</v>
      </c>
      <c r="B112" s="4" t="s">
        <v>280</v>
      </c>
      <c r="C112" t="s">
        <v>213</v>
      </c>
      <c r="D112" s="46" t="s">
        <v>6</v>
      </c>
      <c r="E112" s="14">
        <v>950</v>
      </c>
      <c r="F112" s="14">
        <v>3820</v>
      </c>
      <c r="G112" s="14">
        <v>5730</v>
      </c>
    </row>
    <row r="113" spans="1:7" x14ac:dyDescent="0.25">
      <c r="A113" t="s">
        <v>281</v>
      </c>
      <c r="B113" t="s">
        <v>282</v>
      </c>
      <c r="C113" t="s">
        <v>16</v>
      </c>
      <c r="D113" s="46" t="s">
        <v>3</v>
      </c>
      <c r="E113" s="14">
        <v>0</v>
      </c>
      <c r="F113" s="14">
        <v>2226</v>
      </c>
      <c r="G113" s="14">
        <v>0</v>
      </c>
    </row>
    <row r="114" spans="1:7" x14ac:dyDescent="0.25">
      <c r="A114" t="s">
        <v>283</v>
      </c>
      <c r="B114" t="s">
        <v>284</v>
      </c>
      <c r="C114" t="s">
        <v>16</v>
      </c>
      <c r="D114" s="46" t="s">
        <v>3</v>
      </c>
      <c r="E114" s="14">
        <v>0</v>
      </c>
      <c r="F114" s="14">
        <v>2121</v>
      </c>
      <c r="G114" s="14">
        <v>0</v>
      </c>
    </row>
    <row r="115" spans="1:7" x14ac:dyDescent="0.25">
      <c r="A115" t="s">
        <v>285</v>
      </c>
      <c r="B115" t="s">
        <v>286</v>
      </c>
      <c r="C115" t="s">
        <v>16</v>
      </c>
      <c r="D115" s="46" t="s">
        <v>3</v>
      </c>
      <c r="E115" s="14">
        <v>0</v>
      </c>
      <c r="F115" s="14">
        <v>1010</v>
      </c>
      <c r="G115" s="14">
        <v>0</v>
      </c>
    </row>
    <row r="116" spans="1:7" x14ac:dyDescent="0.25">
      <c r="A116" t="s">
        <v>287</v>
      </c>
      <c r="B116" t="s">
        <v>78</v>
      </c>
      <c r="C116" t="s">
        <v>19</v>
      </c>
      <c r="D116" s="46" t="s">
        <v>50</v>
      </c>
      <c r="E116" s="14">
        <v>0</v>
      </c>
      <c r="F116" s="14">
        <v>3300</v>
      </c>
      <c r="G116" s="14">
        <v>3300</v>
      </c>
    </row>
    <row r="117" spans="1:7" x14ac:dyDescent="0.25">
      <c r="A117" t="s">
        <v>288</v>
      </c>
      <c r="B117" t="s">
        <v>289</v>
      </c>
      <c r="C117" t="s">
        <v>213</v>
      </c>
      <c r="D117" s="46" t="s">
        <v>6</v>
      </c>
      <c r="E117" s="14">
        <v>270</v>
      </c>
      <c r="F117" s="14">
        <v>4582</v>
      </c>
      <c r="G117" s="14">
        <v>40430</v>
      </c>
    </row>
    <row r="118" spans="1:7" x14ac:dyDescent="0.25">
      <c r="A118" t="s">
        <v>290</v>
      </c>
      <c r="B118" t="s">
        <v>291</v>
      </c>
      <c r="C118" t="s">
        <v>25</v>
      </c>
      <c r="D118" s="47" t="s">
        <v>4</v>
      </c>
      <c r="E118" s="14">
        <v>13943</v>
      </c>
      <c r="F118" s="14">
        <v>13943</v>
      </c>
      <c r="G118" s="14">
        <v>13943</v>
      </c>
    </row>
    <row r="119" spans="1:7" x14ac:dyDescent="0.25">
      <c r="A119" t="s">
        <v>292</v>
      </c>
      <c r="B119" t="s">
        <v>293</v>
      </c>
      <c r="C119" t="s">
        <v>19</v>
      </c>
      <c r="D119" s="15" t="s">
        <v>50</v>
      </c>
      <c r="E119" s="14">
        <v>2800</v>
      </c>
      <c r="F119" s="14">
        <v>2990</v>
      </c>
      <c r="G119" s="14">
        <v>4949</v>
      </c>
    </row>
    <row r="120" spans="1:7" x14ac:dyDescent="0.25">
      <c r="A120" t="s">
        <v>294</v>
      </c>
      <c r="B120" t="s">
        <v>295</v>
      </c>
      <c r="C120" t="s">
        <v>17</v>
      </c>
      <c r="D120" s="16" t="s">
        <v>49</v>
      </c>
      <c r="E120" s="14">
        <v>1733</v>
      </c>
      <c r="F120" s="14">
        <v>1733</v>
      </c>
      <c r="G120" s="14">
        <v>1733</v>
      </c>
    </row>
    <row r="121" spans="1:7" x14ac:dyDescent="0.25">
      <c r="A121" t="s">
        <v>296</v>
      </c>
      <c r="B121" t="s">
        <v>297</v>
      </c>
      <c r="C121" t="s">
        <v>19</v>
      </c>
      <c r="D121" s="15" t="s">
        <v>58</v>
      </c>
      <c r="E121" s="14">
        <v>1144</v>
      </c>
      <c r="F121" s="14">
        <v>8144</v>
      </c>
      <c r="G121" s="14">
        <v>15144</v>
      </c>
    </row>
    <row r="122" spans="1:7" x14ac:dyDescent="0.25">
      <c r="A122" s="18" t="s">
        <v>298</v>
      </c>
      <c r="B122" s="18" t="s">
        <v>299</v>
      </c>
      <c r="C122" s="18"/>
      <c r="E122" s="19">
        <f>SUM(E4:E121)</f>
        <v>445106</v>
      </c>
      <c r="F122" s="19">
        <f>SUM(F4:F121)</f>
        <v>589811</v>
      </c>
      <c r="G122" s="19">
        <f>SUM(G4:G121)</f>
        <v>702749</v>
      </c>
    </row>
    <row r="124" spans="1:7" x14ac:dyDescent="0.25">
      <c r="E124" s="30"/>
    </row>
  </sheetData>
  <autoFilter ref="A3:G105" xr:uid="{00000000-0009-0000-0000-000002000000}"/>
  <printOptions horizontalCentered="1"/>
  <pageMargins left="0.7" right="0.7" top="0.75" bottom="0.75" header="0.3" footer="0.3"/>
  <pageSetup scale="56" orientation="portrait" r:id="rId1"/>
  <rowBreaks count="1" manualBreakCount="1"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G648"/>
  <sheetViews>
    <sheetView workbookViewId="0">
      <selection activeCell="C215" sqref="C215"/>
    </sheetView>
  </sheetViews>
  <sheetFormatPr defaultColWidth="9.140625" defaultRowHeight="15" x14ac:dyDescent="0.25"/>
  <cols>
    <col min="1" max="1" width="14.5703125" style="29" bestFit="1" customWidth="1"/>
    <col min="2" max="2" width="25.140625" style="29" bestFit="1" customWidth="1"/>
    <col min="3" max="3" width="33.28515625" style="29" bestFit="1" customWidth="1"/>
    <col min="4" max="4" width="32.140625" style="29" bestFit="1" customWidth="1"/>
    <col min="5" max="5" width="19.5703125" style="29" bestFit="1" customWidth="1"/>
    <col min="6" max="6" width="27.140625" style="24" bestFit="1" customWidth="1"/>
    <col min="7" max="7" width="9.140625" style="23"/>
    <col min="8" max="16384" width="9.140625" style="29"/>
  </cols>
  <sheetData>
    <row r="1" spans="1:6" x14ac:dyDescent="0.25">
      <c r="A1" s="20" t="s">
        <v>0</v>
      </c>
      <c r="B1" s="20" t="s">
        <v>9</v>
      </c>
      <c r="C1" s="21" t="s">
        <v>10</v>
      </c>
      <c r="D1" s="21" t="s">
        <v>11</v>
      </c>
      <c r="E1" s="22" t="s">
        <v>12</v>
      </c>
      <c r="F1" s="21" t="s">
        <v>13</v>
      </c>
    </row>
    <row r="2" spans="1:6" x14ac:dyDescent="0.25">
      <c r="A2" s="24">
        <v>8260</v>
      </c>
      <c r="B2" s="25"/>
      <c r="C2" s="26" t="s">
        <v>15</v>
      </c>
      <c r="D2" s="26" t="s">
        <v>15</v>
      </c>
      <c r="E2" s="26" t="s">
        <v>15</v>
      </c>
      <c r="F2" s="26" t="s">
        <v>15</v>
      </c>
    </row>
    <row r="3" spans="1:6" x14ac:dyDescent="0.25">
      <c r="A3" s="24">
        <v>8260</v>
      </c>
      <c r="B3" s="24" t="s">
        <v>299</v>
      </c>
      <c r="C3" s="26" t="s">
        <v>15</v>
      </c>
      <c r="D3" s="26" t="s">
        <v>15</v>
      </c>
      <c r="E3" s="26" t="s">
        <v>15</v>
      </c>
      <c r="F3" s="26" t="s">
        <v>15</v>
      </c>
    </row>
    <row r="4" spans="1:6" x14ac:dyDescent="0.25">
      <c r="A4" s="24">
        <v>8260</v>
      </c>
      <c r="B4" s="24" t="s">
        <v>299</v>
      </c>
      <c r="C4" s="26" t="s">
        <v>15</v>
      </c>
      <c r="D4" s="26" t="s">
        <v>15</v>
      </c>
      <c r="E4" s="26" t="s">
        <v>15</v>
      </c>
      <c r="F4" s="26" t="s">
        <v>15</v>
      </c>
    </row>
    <row r="5" spans="1:6" x14ac:dyDescent="0.25">
      <c r="A5" s="24">
        <v>11133</v>
      </c>
      <c r="B5" s="24" t="s">
        <v>172</v>
      </c>
      <c r="C5" s="26" t="s">
        <v>15</v>
      </c>
      <c r="D5" s="26" t="s">
        <v>15</v>
      </c>
      <c r="E5" s="26" t="s">
        <v>15</v>
      </c>
      <c r="F5" s="26" t="s">
        <v>15</v>
      </c>
    </row>
    <row r="6" spans="1:6" x14ac:dyDescent="0.25">
      <c r="A6" s="24">
        <v>11133</v>
      </c>
      <c r="B6" s="24" t="s">
        <v>172</v>
      </c>
      <c r="C6" s="26" t="s">
        <v>15</v>
      </c>
      <c r="D6" s="26" t="s">
        <v>15</v>
      </c>
      <c r="E6" s="26" t="s">
        <v>15</v>
      </c>
      <c r="F6" s="26" t="s">
        <v>15</v>
      </c>
    </row>
    <row r="7" spans="1:6" x14ac:dyDescent="0.25">
      <c r="A7" s="24">
        <v>11133</v>
      </c>
      <c r="B7" s="24" t="s">
        <v>172</v>
      </c>
      <c r="C7" s="26" t="s">
        <v>15</v>
      </c>
      <c r="D7" s="26" t="s">
        <v>15</v>
      </c>
      <c r="E7" s="26" t="s">
        <v>15</v>
      </c>
      <c r="F7" s="26" t="s">
        <v>15</v>
      </c>
    </row>
    <row r="8" spans="1:6" x14ac:dyDescent="0.25">
      <c r="A8" s="24">
        <v>11256</v>
      </c>
      <c r="B8" s="24" t="s">
        <v>184</v>
      </c>
      <c r="C8" s="26" t="s">
        <v>15</v>
      </c>
      <c r="D8" s="26" t="s">
        <v>15</v>
      </c>
      <c r="E8" s="26" t="s">
        <v>15</v>
      </c>
      <c r="F8" s="26" t="s">
        <v>15</v>
      </c>
    </row>
    <row r="9" spans="1:6" x14ac:dyDescent="0.25">
      <c r="A9" s="24">
        <v>11256</v>
      </c>
      <c r="B9" s="24" t="s">
        <v>184</v>
      </c>
      <c r="C9" s="26" t="s">
        <v>15</v>
      </c>
      <c r="D9" s="26" t="s">
        <v>15</v>
      </c>
      <c r="E9" s="26" t="s">
        <v>15</v>
      </c>
      <c r="F9" s="26" t="s">
        <v>15</v>
      </c>
    </row>
    <row r="10" spans="1:6" x14ac:dyDescent="0.25">
      <c r="A10" s="24">
        <v>11256</v>
      </c>
      <c r="B10" s="24" t="s">
        <v>184</v>
      </c>
      <c r="C10" s="26" t="s">
        <v>15</v>
      </c>
      <c r="D10" s="26" t="s">
        <v>15</v>
      </c>
      <c r="E10" s="26" t="s">
        <v>15</v>
      </c>
      <c r="F10" s="26" t="s">
        <v>15</v>
      </c>
    </row>
    <row r="11" spans="1:6" x14ac:dyDescent="0.25">
      <c r="A11" s="24">
        <v>12137</v>
      </c>
      <c r="B11" s="24" t="s">
        <v>190</v>
      </c>
      <c r="C11" s="26" t="s">
        <v>15</v>
      </c>
      <c r="D11" s="26" t="s">
        <v>15</v>
      </c>
      <c r="E11" s="26" t="s">
        <v>15</v>
      </c>
      <c r="F11" s="26" t="s">
        <v>15</v>
      </c>
    </row>
    <row r="12" spans="1:6" x14ac:dyDescent="0.25">
      <c r="A12" s="24">
        <v>12137</v>
      </c>
      <c r="B12" s="24" t="s">
        <v>190</v>
      </c>
      <c r="C12" s="26" t="s">
        <v>15</v>
      </c>
      <c r="D12" s="26" t="s">
        <v>15</v>
      </c>
      <c r="E12" s="26" t="s">
        <v>15</v>
      </c>
      <c r="F12" s="26" t="s">
        <v>15</v>
      </c>
    </row>
    <row r="13" spans="1:6" x14ac:dyDescent="0.25">
      <c r="A13" s="24">
        <v>12137</v>
      </c>
      <c r="B13" s="24" t="s">
        <v>190</v>
      </c>
      <c r="C13" s="26" t="s">
        <v>15</v>
      </c>
      <c r="D13" s="26" t="s">
        <v>15</v>
      </c>
      <c r="E13" s="26" t="s">
        <v>15</v>
      </c>
      <c r="F13" s="26" t="s">
        <v>15</v>
      </c>
    </row>
    <row r="14" spans="1:6" x14ac:dyDescent="0.25">
      <c r="A14" s="24">
        <v>12149</v>
      </c>
      <c r="B14" s="24" t="s">
        <v>192</v>
      </c>
      <c r="C14" s="26" t="s">
        <v>15</v>
      </c>
      <c r="D14" s="26" t="s">
        <v>15</v>
      </c>
      <c r="E14" s="26" t="s">
        <v>15</v>
      </c>
      <c r="F14" s="26" t="s">
        <v>15</v>
      </c>
    </row>
    <row r="15" spans="1:6" x14ac:dyDescent="0.25">
      <c r="A15" s="24">
        <v>12149</v>
      </c>
      <c r="B15" s="24" t="s">
        <v>192</v>
      </c>
      <c r="C15" s="26" t="s">
        <v>15</v>
      </c>
      <c r="D15" s="26" t="s">
        <v>15</v>
      </c>
      <c r="E15" s="26" t="s">
        <v>15</v>
      </c>
      <c r="F15" s="26" t="s">
        <v>15</v>
      </c>
    </row>
    <row r="16" spans="1:6" x14ac:dyDescent="0.25">
      <c r="A16" s="24">
        <v>12149</v>
      </c>
      <c r="B16" s="24" t="s">
        <v>192</v>
      </c>
      <c r="C16" s="26" t="s">
        <v>15</v>
      </c>
      <c r="D16" s="26" t="s">
        <v>15</v>
      </c>
      <c r="E16" s="26" t="s">
        <v>15</v>
      </c>
      <c r="F16" s="26" t="s">
        <v>15</v>
      </c>
    </row>
    <row r="17" spans="1:6" x14ac:dyDescent="0.25">
      <c r="A17" s="24">
        <v>12249</v>
      </c>
      <c r="B17" s="24" t="s">
        <v>200</v>
      </c>
      <c r="C17" s="26" t="s">
        <v>15</v>
      </c>
      <c r="D17" s="26" t="s">
        <v>15</v>
      </c>
      <c r="E17" s="26" t="s">
        <v>15</v>
      </c>
      <c r="F17" s="26" t="s">
        <v>15</v>
      </c>
    </row>
    <row r="18" spans="1:6" x14ac:dyDescent="0.25">
      <c r="A18" s="24">
        <v>12249</v>
      </c>
      <c r="B18" s="24" t="s">
        <v>200</v>
      </c>
      <c r="C18" s="26" t="s">
        <v>15</v>
      </c>
      <c r="D18" s="26" t="s">
        <v>15</v>
      </c>
      <c r="E18" s="26" t="s">
        <v>15</v>
      </c>
      <c r="F18" s="26" t="s">
        <v>15</v>
      </c>
    </row>
    <row r="19" spans="1:6" x14ac:dyDescent="0.25">
      <c r="A19" s="24">
        <v>12249</v>
      </c>
      <c r="B19" s="24" t="s">
        <v>200</v>
      </c>
      <c r="C19" s="26" t="s">
        <v>15</v>
      </c>
      <c r="D19" s="26" t="s">
        <v>15</v>
      </c>
      <c r="E19" s="26" t="s">
        <v>15</v>
      </c>
      <c r="F19" s="26" t="s">
        <v>15</v>
      </c>
    </row>
    <row r="20" spans="1:6" x14ac:dyDescent="0.25">
      <c r="A20" s="24">
        <v>14140</v>
      </c>
      <c r="B20" s="24" t="s">
        <v>219</v>
      </c>
      <c r="C20" s="26" t="s">
        <v>15</v>
      </c>
      <c r="D20" s="26" t="s">
        <v>15</v>
      </c>
      <c r="E20" s="26" t="s">
        <v>15</v>
      </c>
      <c r="F20" s="26" t="s">
        <v>15</v>
      </c>
    </row>
    <row r="21" spans="1:6" x14ac:dyDescent="0.25">
      <c r="A21" s="24">
        <v>14140</v>
      </c>
      <c r="B21" s="24" t="s">
        <v>219</v>
      </c>
      <c r="C21" s="26" t="s">
        <v>15</v>
      </c>
      <c r="D21" s="26" t="s">
        <v>15</v>
      </c>
      <c r="E21" s="26" t="s">
        <v>15</v>
      </c>
      <c r="F21" s="26" t="s">
        <v>15</v>
      </c>
    </row>
    <row r="22" spans="1:6" x14ac:dyDescent="0.25">
      <c r="A22" s="24">
        <v>14140</v>
      </c>
      <c r="B22" s="24" t="s">
        <v>219</v>
      </c>
      <c r="C22" s="26" t="s">
        <v>15</v>
      </c>
      <c r="D22" s="26" t="s">
        <v>15</v>
      </c>
      <c r="E22" s="26" t="s">
        <v>15</v>
      </c>
      <c r="F22" s="26" t="s">
        <v>15</v>
      </c>
    </row>
    <row r="23" spans="1:6" x14ac:dyDescent="0.25">
      <c r="A23" s="24">
        <v>16142</v>
      </c>
      <c r="B23" s="24" t="s">
        <v>300</v>
      </c>
      <c r="C23" s="26" t="s">
        <v>15</v>
      </c>
      <c r="D23" s="26" t="s">
        <v>15</v>
      </c>
      <c r="E23" s="26" t="s">
        <v>15</v>
      </c>
      <c r="F23" s="26" t="s">
        <v>15</v>
      </c>
    </row>
    <row r="24" spans="1:6" x14ac:dyDescent="0.25">
      <c r="A24" s="24">
        <v>16142</v>
      </c>
      <c r="B24" s="24" t="s">
        <v>300</v>
      </c>
      <c r="C24" s="26" t="s">
        <v>15</v>
      </c>
      <c r="D24" s="26" t="s">
        <v>15</v>
      </c>
      <c r="E24" s="26" t="s">
        <v>15</v>
      </c>
      <c r="F24" s="26" t="s">
        <v>15</v>
      </c>
    </row>
    <row r="25" spans="1:6" x14ac:dyDescent="0.25">
      <c r="A25" s="24">
        <v>16142</v>
      </c>
      <c r="B25" s="24" t="s">
        <v>300</v>
      </c>
      <c r="C25" s="26" t="s">
        <v>15</v>
      </c>
      <c r="D25" s="26" t="s">
        <v>15</v>
      </c>
      <c r="E25" s="26" t="s">
        <v>15</v>
      </c>
      <c r="F25" s="26" t="s">
        <v>15</v>
      </c>
    </row>
    <row r="26" spans="1:6" x14ac:dyDescent="0.25">
      <c r="A26" s="24">
        <v>16243</v>
      </c>
      <c r="B26" s="24" t="s">
        <v>241</v>
      </c>
      <c r="C26" s="26" t="s">
        <v>14</v>
      </c>
      <c r="D26" s="26" t="s">
        <v>14</v>
      </c>
      <c r="E26" s="26" t="s">
        <v>14</v>
      </c>
      <c r="F26" s="26" t="s">
        <v>14</v>
      </c>
    </row>
    <row r="27" spans="1:6" x14ac:dyDescent="0.25">
      <c r="A27" s="24">
        <v>16243</v>
      </c>
      <c r="B27" s="24" t="s">
        <v>241</v>
      </c>
      <c r="C27" s="26" t="s">
        <v>14</v>
      </c>
      <c r="D27" s="26" t="s">
        <v>14</v>
      </c>
      <c r="E27" s="26" t="s">
        <v>14</v>
      </c>
      <c r="F27" s="26" t="s">
        <v>14</v>
      </c>
    </row>
    <row r="28" spans="1:6" x14ac:dyDescent="0.25">
      <c r="A28" s="24">
        <v>16243</v>
      </c>
      <c r="B28" s="24" t="s">
        <v>241</v>
      </c>
      <c r="C28" s="26" t="s">
        <v>14</v>
      </c>
      <c r="D28" s="26" t="s">
        <v>14</v>
      </c>
      <c r="E28" s="26" t="s">
        <v>14</v>
      </c>
      <c r="F28" s="26" t="s">
        <v>14</v>
      </c>
    </row>
    <row r="29" spans="1:6" x14ac:dyDescent="0.25">
      <c r="A29" s="24">
        <v>16244</v>
      </c>
      <c r="B29" s="24" t="s">
        <v>243</v>
      </c>
      <c r="C29" s="26" t="s">
        <v>15</v>
      </c>
      <c r="D29" s="26" t="s">
        <v>15</v>
      </c>
      <c r="E29" s="26" t="s">
        <v>15</v>
      </c>
      <c r="F29" s="26" t="s">
        <v>15</v>
      </c>
    </row>
    <row r="30" spans="1:6" x14ac:dyDescent="0.25">
      <c r="A30" s="24">
        <v>16244</v>
      </c>
      <c r="B30" s="24" t="s">
        <v>243</v>
      </c>
      <c r="C30" s="26" t="s">
        <v>15</v>
      </c>
      <c r="D30" s="26" t="s">
        <v>15</v>
      </c>
      <c r="E30" s="26" t="s">
        <v>15</v>
      </c>
      <c r="F30" s="26" t="s">
        <v>15</v>
      </c>
    </row>
    <row r="31" spans="1:6" x14ac:dyDescent="0.25">
      <c r="A31" s="24">
        <v>16244</v>
      </c>
      <c r="B31" s="24" t="s">
        <v>243</v>
      </c>
      <c r="C31" s="26" t="s">
        <v>15</v>
      </c>
      <c r="D31" s="26" t="s">
        <v>15</v>
      </c>
      <c r="E31" s="26" t="s">
        <v>15</v>
      </c>
      <c r="F31" s="26" t="s">
        <v>15</v>
      </c>
    </row>
    <row r="32" spans="1:6" x14ac:dyDescent="0.25">
      <c r="A32" s="24">
        <v>16245</v>
      </c>
      <c r="B32" s="24" t="s">
        <v>245</v>
      </c>
      <c r="C32" s="26" t="s">
        <v>15</v>
      </c>
      <c r="D32" s="26" t="s">
        <v>15</v>
      </c>
      <c r="E32" s="26" t="s">
        <v>15</v>
      </c>
      <c r="F32" s="26" t="s">
        <v>15</v>
      </c>
    </row>
    <row r="33" spans="1:6" x14ac:dyDescent="0.25">
      <c r="A33" s="24">
        <v>16245</v>
      </c>
      <c r="B33" s="24" t="s">
        <v>245</v>
      </c>
      <c r="C33" s="26" t="s">
        <v>15</v>
      </c>
      <c r="D33" s="26" t="s">
        <v>15</v>
      </c>
      <c r="E33" s="26" t="s">
        <v>15</v>
      </c>
      <c r="F33" s="26" t="s">
        <v>15</v>
      </c>
    </row>
    <row r="34" spans="1:6" x14ac:dyDescent="0.25">
      <c r="A34" s="24">
        <v>16245</v>
      </c>
      <c r="B34" s="24" t="s">
        <v>245</v>
      </c>
      <c r="C34" s="26" t="s">
        <v>15</v>
      </c>
      <c r="D34" s="26" t="s">
        <v>15</v>
      </c>
      <c r="E34" s="26" t="s">
        <v>15</v>
      </c>
      <c r="F34" s="26" t="s">
        <v>15</v>
      </c>
    </row>
    <row r="35" spans="1:6" x14ac:dyDescent="0.25">
      <c r="A35" s="24">
        <v>16252</v>
      </c>
      <c r="B35" s="24" t="s">
        <v>247</v>
      </c>
      <c r="C35" s="26" t="s">
        <v>14</v>
      </c>
      <c r="D35" s="26" t="s">
        <v>14</v>
      </c>
      <c r="E35" s="26" t="s">
        <v>14</v>
      </c>
      <c r="F35" s="26" t="s">
        <v>14</v>
      </c>
    </row>
    <row r="36" spans="1:6" x14ac:dyDescent="0.25">
      <c r="A36" s="24">
        <v>16252</v>
      </c>
      <c r="B36" s="24" t="s">
        <v>247</v>
      </c>
      <c r="C36" s="26" t="s">
        <v>14</v>
      </c>
      <c r="D36" s="26" t="s">
        <v>14</v>
      </c>
      <c r="E36" s="26" t="s">
        <v>14</v>
      </c>
      <c r="F36" s="26" t="s">
        <v>14</v>
      </c>
    </row>
    <row r="37" spans="1:6" x14ac:dyDescent="0.25">
      <c r="A37" s="24">
        <v>16252</v>
      </c>
      <c r="B37" s="24" t="s">
        <v>247</v>
      </c>
      <c r="C37" s="26" t="s">
        <v>14</v>
      </c>
      <c r="D37" s="26" t="s">
        <v>14</v>
      </c>
      <c r="E37" s="26" t="s">
        <v>14</v>
      </c>
      <c r="F37" s="26" t="s">
        <v>14</v>
      </c>
    </row>
    <row r="38" spans="1:6" x14ac:dyDescent="0.25">
      <c r="A38" s="24">
        <v>16254</v>
      </c>
      <c r="B38" s="24" t="s">
        <v>249</v>
      </c>
      <c r="C38" s="26" t="s">
        <v>15</v>
      </c>
      <c r="D38" s="26" t="s">
        <v>15</v>
      </c>
      <c r="E38" s="26" t="s">
        <v>15</v>
      </c>
      <c r="F38" s="26" t="s">
        <v>15</v>
      </c>
    </row>
    <row r="39" spans="1:6" x14ac:dyDescent="0.25">
      <c r="A39" s="24">
        <v>16254</v>
      </c>
      <c r="B39" s="24" t="s">
        <v>249</v>
      </c>
      <c r="C39" s="26" t="s">
        <v>15</v>
      </c>
      <c r="D39" s="26" t="s">
        <v>15</v>
      </c>
      <c r="E39" s="26" t="s">
        <v>15</v>
      </c>
      <c r="F39" s="26" t="s">
        <v>15</v>
      </c>
    </row>
    <row r="40" spans="1:6" x14ac:dyDescent="0.25">
      <c r="A40" s="24">
        <v>16254</v>
      </c>
      <c r="B40" s="24" t="s">
        <v>249</v>
      </c>
      <c r="C40" s="26" t="s">
        <v>15</v>
      </c>
      <c r="D40" s="26" t="s">
        <v>15</v>
      </c>
      <c r="E40" s="26" t="s">
        <v>15</v>
      </c>
      <c r="F40" s="26" t="s">
        <v>15</v>
      </c>
    </row>
    <row r="41" spans="1:6" x14ac:dyDescent="0.25">
      <c r="A41" s="24">
        <v>16255</v>
      </c>
      <c r="B41" s="24" t="s">
        <v>252</v>
      </c>
      <c r="C41" s="26" t="s">
        <v>15</v>
      </c>
      <c r="D41" s="26" t="s">
        <v>15</v>
      </c>
      <c r="E41" s="26" t="s">
        <v>15</v>
      </c>
      <c r="F41" s="26" t="s">
        <v>15</v>
      </c>
    </row>
    <row r="42" spans="1:6" x14ac:dyDescent="0.25">
      <c r="A42" s="24">
        <v>16255</v>
      </c>
      <c r="B42" s="24" t="s">
        <v>252</v>
      </c>
      <c r="C42" s="26" t="s">
        <v>15</v>
      </c>
      <c r="D42" s="26" t="s">
        <v>15</v>
      </c>
      <c r="E42" s="26" t="s">
        <v>15</v>
      </c>
      <c r="F42" s="26" t="s">
        <v>15</v>
      </c>
    </row>
    <row r="43" spans="1:6" x14ac:dyDescent="0.25">
      <c r="A43" s="24">
        <v>16255</v>
      </c>
      <c r="B43" s="24" t="s">
        <v>252</v>
      </c>
      <c r="C43" s="26" t="s">
        <v>15</v>
      </c>
      <c r="D43" s="26" t="s">
        <v>15</v>
      </c>
      <c r="E43" s="26" t="s">
        <v>15</v>
      </c>
      <c r="F43" s="26" t="s">
        <v>15</v>
      </c>
    </row>
    <row r="44" spans="1:6" x14ac:dyDescent="0.25">
      <c r="A44" s="24">
        <v>16257</v>
      </c>
      <c r="B44" s="24" t="s">
        <v>301</v>
      </c>
      <c r="C44" s="26" t="s">
        <v>14</v>
      </c>
      <c r="D44" s="26" t="s">
        <v>14</v>
      </c>
      <c r="E44" s="26" t="s">
        <v>14</v>
      </c>
      <c r="F44" s="26" t="s">
        <v>14</v>
      </c>
    </row>
    <row r="45" spans="1:6" x14ac:dyDescent="0.25">
      <c r="A45" s="24">
        <v>16257</v>
      </c>
      <c r="B45" s="24" t="s">
        <v>301</v>
      </c>
      <c r="C45" s="26" t="s">
        <v>14</v>
      </c>
      <c r="D45" s="26" t="s">
        <v>14</v>
      </c>
      <c r="E45" s="26" t="s">
        <v>14</v>
      </c>
      <c r="F45" s="26" t="s">
        <v>14</v>
      </c>
    </row>
    <row r="46" spans="1:6" x14ac:dyDescent="0.25">
      <c r="A46" s="24">
        <v>16257</v>
      </c>
      <c r="B46" s="24" t="s">
        <v>301</v>
      </c>
      <c r="C46" s="26" t="s">
        <v>14</v>
      </c>
      <c r="D46" s="26" t="s">
        <v>14</v>
      </c>
      <c r="E46" s="26" t="s">
        <v>14</v>
      </c>
      <c r="F46" s="26" t="s">
        <v>14</v>
      </c>
    </row>
    <row r="47" spans="1:6" x14ac:dyDescent="0.25">
      <c r="A47" s="24">
        <v>16258</v>
      </c>
      <c r="B47" s="24" t="s">
        <v>302</v>
      </c>
      <c r="C47" s="26" t="s">
        <v>15</v>
      </c>
      <c r="D47" s="26" t="s">
        <v>15</v>
      </c>
      <c r="E47" s="26" t="s">
        <v>15</v>
      </c>
      <c r="F47" s="26" t="s">
        <v>15</v>
      </c>
    </row>
    <row r="48" spans="1:6" x14ac:dyDescent="0.25">
      <c r="A48" s="24">
        <v>16258</v>
      </c>
      <c r="B48" s="24" t="s">
        <v>302</v>
      </c>
      <c r="C48" s="26" t="s">
        <v>15</v>
      </c>
      <c r="D48" s="26" t="s">
        <v>15</v>
      </c>
      <c r="E48" s="26" t="s">
        <v>15</v>
      </c>
      <c r="F48" s="26" t="s">
        <v>15</v>
      </c>
    </row>
    <row r="49" spans="1:6" x14ac:dyDescent="0.25">
      <c r="A49" s="24">
        <v>16258</v>
      </c>
      <c r="B49" s="24" t="s">
        <v>302</v>
      </c>
      <c r="C49" s="26" t="s">
        <v>15</v>
      </c>
      <c r="D49" s="26" t="s">
        <v>15</v>
      </c>
      <c r="E49" s="26" t="s">
        <v>15</v>
      </c>
      <c r="F49" s="26" t="s">
        <v>15</v>
      </c>
    </row>
    <row r="50" spans="1:6" x14ac:dyDescent="0.25">
      <c r="A50" s="24">
        <v>16259</v>
      </c>
      <c r="B50" s="24" t="s">
        <v>303</v>
      </c>
      <c r="C50" s="26" t="s">
        <v>15</v>
      </c>
      <c r="D50" s="26" t="s">
        <v>15</v>
      </c>
      <c r="E50" s="26" t="s">
        <v>15</v>
      </c>
      <c r="F50" s="26" t="s">
        <v>15</v>
      </c>
    </row>
    <row r="51" spans="1:6" x14ac:dyDescent="0.25">
      <c r="A51" s="24">
        <v>16259</v>
      </c>
      <c r="B51" s="24" t="s">
        <v>303</v>
      </c>
      <c r="C51" s="26" t="s">
        <v>15</v>
      </c>
      <c r="D51" s="26" t="s">
        <v>15</v>
      </c>
      <c r="E51" s="26" t="s">
        <v>15</v>
      </c>
      <c r="F51" s="26" t="s">
        <v>15</v>
      </c>
    </row>
    <row r="52" spans="1:6" x14ac:dyDescent="0.25">
      <c r="A52" s="24">
        <v>16259</v>
      </c>
      <c r="B52" s="24" t="s">
        <v>303</v>
      </c>
      <c r="C52" s="26" t="s">
        <v>15</v>
      </c>
      <c r="D52" s="26" t="s">
        <v>15</v>
      </c>
      <c r="E52" s="26" t="s">
        <v>15</v>
      </c>
      <c r="F52" s="26" t="s">
        <v>15</v>
      </c>
    </row>
    <row r="53" spans="1:6" x14ac:dyDescent="0.25">
      <c r="A53" s="24">
        <v>16260</v>
      </c>
      <c r="B53" s="24" t="s">
        <v>260</v>
      </c>
      <c r="C53" s="26" t="s">
        <v>15</v>
      </c>
      <c r="D53" s="26" t="s">
        <v>15</v>
      </c>
      <c r="E53" s="26" t="s">
        <v>15</v>
      </c>
      <c r="F53" s="26" t="s">
        <v>15</v>
      </c>
    </row>
    <row r="54" spans="1:6" x14ac:dyDescent="0.25">
      <c r="A54" s="24">
        <v>16260</v>
      </c>
      <c r="B54" s="24" t="s">
        <v>260</v>
      </c>
      <c r="C54" s="26" t="s">
        <v>15</v>
      </c>
      <c r="D54" s="26" t="s">
        <v>15</v>
      </c>
      <c r="E54" s="26" t="s">
        <v>15</v>
      </c>
      <c r="F54" s="26" t="s">
        <v>15</v>
      </c>
    </row>
    <row r="55" spans="1:6" x14ac:dyDescent="0.25">
      <c r="A55" s="24">
        <v>16260</v>
      </c>
      <c r="B55" s="24" t="s">
        <v>260</v>
      </c>
      <c r="C55" s="26" t="s">
        <v>15</v>
      </c>
      <c r="D55" s="26" t="s">
        <v>15</v>
      </c>
      <c r="E55" s="26" t="s">
        <v>15</v>
      </c>
      <c r="F55" s="26" t="s">
        <v>15</v>
      </c>
    </row>
    <row r="56" spans="1:6" x14ac:dyDescent="0.25">
      <c r="A56" s="24">
        <v>16267</v>
      </c>
      <c r="B56" s="24" t="s">
        <v>262</v>
      </c>
      <c r="C56" s="26" t="s">
        <v>15</v>
      </c>
      <c r="D56" s="26" t="s">
        <v>15</v>
      </c>
      <c r="E56" s="26" t="s">
        <v>15</v>
      </c>
      <c r="F56" s="26" t="s">
        <v>15</v>
      </c>
    </row>
    <row r="57" spans="1:6" x14ac:dyDescent="0.25">
      <c r="A57" s="24">
        <v>16267</v>
      </c>
      <c r="B57" s="24" t="s">
        <v>262</v>
      </c>
      <c r="C57" s="26" t="s">
        <v>15</v>
      </c>
      <c r="D57" s="26" t="s">
        <v>15</v>
      </c>
      <c r="E57" s="26" t="s">
        <v>15</v>
      </c>
      <c r="F57" s="26" t="s">
        <v>15</v>
      </c>
    </row>
    <row r="58" spans="1:6" x14ac:dyDescent="0.25">
      <c r="A58" s="24">
        <v>16267</v>
      </c>
      <c r="B58" s="24" t="s">
        <v>262</v>
      </c>
      <c r="C58" s="26" t="s">
        <v>15</v>
      </c>
      <c r="D58" s="26" t="s">
        <v>15</v>
      </c>
      <c r="E58" s="26" t="s">
        <v>15</v>
      </c>
      <c r="F58" s="26" t="s">
        <v>15</v>
      </c>
    </row>
    <row r="59" spans="1:6" x14ac:dyDescent="0.25">
      <c r="A59" s="24">
        <v>16268</v>
      </c>
      <c r="B59" s="24" t="s">
        <v>264</v>
      </c>
      <c r="C59" s="26" t="s">
        <v>15</v>
      </c>
      <c r="D59" s="26" t="s">
        <v>15</v>
      </c>
      <c r="E59" s="26" t="s">
        <v>15</v>
      </c>
      <c r="F59" s="26" t="s">
        <v>15</v>
      </c>
    </row>
    <row r="60" spans="1:6" x14ac:dyDescent="0.25">
      <c r="A60" s="24">
        <v>16268</v>
      </c>
      <c r="B60" s="24" t="s">
        <v>264</v>
      </c>
      <c r="C60" s="26" t="s">
        <v>15</v>
      </c>
      <c r="D60" s="26" t="s">
        <v>15</v>
      </c>
      <c r="E60" s="26" t="s">
        <v>15</v>
      </c>
      <c r="F60" s="26" t="s">
        <v>15</v>
      </c>
    </row>
    <row r="61" spans="1:6" x14ac:dyDescent="0.25">
      <c r="A61" s="24">
        <v>16268</v>
      </c>
      <c r="B61" s="24" t="s">
        <v>264</v>
      </c>
      <c r="C61" s="26" t="s">
        <v>15</v>
      </c>
      <c r="D61" s="26" t="s">
        <v>15</v>
      </c>
      <c r="E61" s="26" t="s">
        <v>15</v>
      </c>
      <c r="F61" s="26" t="s">
        <v>15</v>
      </c>
    </row>
    <row r="62" spans="1:6" x14ac:dyDescent="0.25">
      <c r="A62" s="24">
        <v>16269</v>
      </c>
      <c r="B62" s="24" t="s">
        <v>266</v>
      </c>
      <c r="C62" s="26" t="s">
        <v>15</v>
      </c>
      <c r="D62" s="26" t="s">
        <v>15</v>
      </c>
      <c r="E62" s="26" t="s">
        <v>15</v>
      </c>
      <c r="F62" s="26" t="s">
        <v>15</v>
      </c>
    </row>
    <row r="63" spans="1:6" x14ac:dyDescent="0.25">
      <c r="A63" s="24">
        <v>16269</v>
      </c>
      <c r="B63" s="24" t="s">
        <v>266</v>
      </c>
      <c r="C63" s="26" t="s">
        <v>15</v>
      </c>
      <c r="D63" s="26" t="s">
        <v>15</v>
      </c>
      <c r="E63" s="26" t="s">
        <v>15</v>
      </c>
      <c r="F63" s="26" t="s">
        <v>15</v>
      </c>
    </row>
    <row r="64" spans="1:6" x14ac:dyDescent="0.25">
      <c r="A64" s="24">
        <v>16269</v>
      </c>
      <c r="B64" s="24" t="s">
        <v>266</v>
      </c>
      <c r="C64" s="26" t="s">
        <v>15</v>
      </c>
      <c r="D64" s="26" t="s">
        <v>15</v>
      </c>
      <c r="E64" s="26" t="s">
        <v>15</v>
      </c>
      <c r="F64" s="26" t="s">
        <v>15</v>
      </c>
    </row>
    <row r="65" spans="1:6" x14ac:dyDescent="0.25">
      <c r="A65" s="24">
        <v>16272</v>
      </c>
      <c r="B65" s="24" t="s">
        <v>268</v>
      </c>
      <c r="C65" s="26" t="s">
        <v>15</v>
      </c>
      <c r="D65" s="26" t="s">
        <v>15</v>
      </c>
      <c r="E65" s="26" t="s">
        <v>15</v>
      </c>
      <c r="F65" s="26" t="s">
        <v>15</v>
      </c>
    </row>
    <row r="66" spans="1:6" x14ac:dyDescent="0.25">
      <c r="A66" s="24">
        <v>16272</v>
      </c>
      <c r="B66" s="24" t="s">
        <v>268</v>
      </c>
      <c r="C66" s="26" t="s">
        <v>15</v>
      </c>
      <c r="D66" s="26" t="s">
        <v>15</v>
      </c>
      <c r="E66" s="26" t="s">
        <v>15</v>
      </c>
      <c r="F66" s="26" t="s">
        <v>15</v>
      </c>
    </row>
    <row r="67" spans="1:6" x14ac:dyDescent="0.25">
      <c r="A67" s="24">
        <v>16272</v>
      </c>
      <c r="B67" s="24" t="s">
        <v>268</v>
      </c>
      <c r="C67" s="26" t="s">
        <v>15</v>
      </c>
      <c r="D67" s="26" t="s">
        <v>15</v>
      </c>
      <c r="E67" s="26" t="s">
        <v>15</v>
      </c>
      <c r="F67" s="26" t="s">
        <v>15</v>
      </c>
    </row>
    <row r="68" spans="1:6" x14ac:dyDescent="0.25">
      <c r="A68" s="24">
        <v>100</v>
      </c>
      <c r="B68" s="24" t="s">
        <v>65</v>
      </c>
      <c r="C68" s="24" t="s">
        <v>14</v>
      </c>
      <c r="D68" s="24" t="s">
        <v>15</v>
      </c>
      <c r="E68" s="24" t="s">
        <v>14</v>
      </c>
      <c r="F68" s="24" t="s">
        <v>14</v>
      </c>
    </row>
    <row r="69" spans="1:6" x14ac:dyDescent="0.25">
      <c r="A69" s="24">
        <v>100</v>
      </c>
      <c r="B69" s="24" t="s">
        <v>65</v>
      </c>
      <c r="C69" s="24" t="s">
        <v>14</v>
      </c>
      <c r="D69" s="24" t="s">
        <v>15</v>
      </c>
      <c r="E69" s="24" t="s">
        <v>14</v>
      </c>
      <c r="F69" s="24" t="s">
        <v>14</v>
      </c>
    </row>
    <row r="70" spans="1:6" x14ac:dyDescent="0.25">
      <c r="A70" s="24">
        <v>100</v>
      </c>
      <c r="B70" s="24" t="s">
        <v>65</v>
      </c>
      <c r="C70" s="24" t="s">
        <v>14</v>
      </c>
      <c r="D70" s="24" t="s">
        <v>15</v>
      </c>
      <c r="E70" s="24" t="s">
        <v>14</v>
      </c>
      <c r="F70" s="24" t="s">
        <v>14</v>
      </c>
    </row>
    <row r="71" spans="1:6" x14ac:dyDescent="0.25">
      <c r="A71" s="24">
        <v>102</v>
      </c>
      <c r="B71" s="24" t="s">
        <v>68</v>
      </c>
      <c r="C71" s="24" t="s">
        <v>14</v>
      </c>
      <c r="D71" s="24" t="s">
        <v>15</v>
      </c>
      <c r="E71" s="24" t="s">
        <v>15</v>
      </c>
      <c r="F71" s="24" t="s">
        <v>15</v>
      </c>
    </row>
    <row r="72" spans="1:6" x14ac:dyDescent="0.25">
      <c r="A72" s="24">
        <v>102</v>
      </c>
      <c r="B72" s="24" t="s">
        <v>68</v>
      </c>
      <c r="C72" s="24" t="s">
        <v>14</v>
      </c>
      <c r="D72" s="24" t="s">
        <v>15</v>
      </c>
      <c r="E72" s="24" t="s">
        <v>15</v>
      </c>
      <c r="F72" s="24" t="s">
        <v>15</v>
      </c>
    </row>
    <row r="73" spans="1:6" x14ac:dyDescent="0.25">
      <c r="A73" s="24">
        <v>102</v>
      </c>
      <c r="B73" s="24" t="s">
        <v>68</v>
      </c>
      <c r="C73" s="24" t="s">
        <v>14</v>
      </c>
      <c r="D73" s="24" t="s">
        <v>15</v>
      </c>
      <c r="E73" s="24" t="s">
        <v>15</v>
      </c>
      <c r="F73" s="24" t="s">
        <v>15</v>
      </c>
    </row>
    <row r="74" spans="1:6" x14ac:dyDescent="0.25">
      <c r="A74" s="24">
        <v>103</v>
      </c>
      <c r="B74" s="24" t="s">
        <v>70</v>
      </c>
      <c r="C74" s="24" t="s">
        <v>15</v>
      </c>
      <c r="D74" s="24" t="s">
        <v>15</v>
      </c>
      <c r="E74" s="24" t="s">
        <v>15</v>
      </c>
      <c r="F74" s="24" t="s">
        <v>15</v>
      </c>
    </row>
    <row r="75" spans="1:6" x14ac:dyDescent="0.25">
      <c r="A75" s="24">
        <v>103</v>
      </c>
      <c r="B75" s="24" t="s">
        <v>70</v>
      </c>
      <c r="C75" s="24" t="s">
        <v>15</v>
      </c>
      <c r="D75" s="24" t="s">
        <v>15</v>
      </c>
      <c r="E75" s="24" t="s">
        <v>15</v>
      </c>
      <c r="F75" s="24" t="s">
        <v>15</v>
      </c>
    </row>
    <row r="76" spans="1:6" x14ac:dyDescent="0.25">
      <c r="A76" s="24">
        <v>103</v>
      </c>
      <c r="B76" s="24" t="s">
        <v>70</v>
      </c>
      <c r="C76" s="24" t="s">
        <v>15</v>
      </c>
      <c r="D76" s="24" t="s">
        <v>15</v>
      </c>
      <c r="E76" s="24" t="s">
        <v>15</v>
      </c>
      <c r="F76" s="24" t="s">
        <v>15</v>
      </c>
    </row>
    <row r="77" spans="1:6" x14ac:dyDescent="0.25">
      <c r="A77" s="24">
        <v>105</v>
      </c>
      <c r="B77" s="24" t="s">
        <v>72</v>
      </c>
      <c r="C77" s="24" t="s">
        <v>14</v>
      </c>
      <c r="D77" s="24" t="s">
        <v>15</v>
      </c>
      <c r="E77" s="24" t="s">
        <v>14</v>
      </c>
      <c r="F77" s="24" t="s">
        <v>15</v>
      </c>
    </row>
    <row r="78" spans="1:6" x14ac:dyDescent="0.25">
      <c r="A78" s="24">
        <v>105</v>
      </c>
      <c r="B78" s="24" t="s">
        <v>72</v>
      </c>
      <c r="C78" s="24" t="s">
        <v>14</v>
      </c>
      <c r="D78" s="24" t="s">
        <v>15</v>
      </c>
      <c r="E78" s="24" t="s">
        <v>14</v>
      </c>
      <c r="F78" s="24" t="s">
        <v>15</v>
      </c>
    </row>
    <row r="79" spans="1:6" x14ac:dyDescent="0.25">
      <c r="A79" s="24">
        <v>105</v>
      </c>
      <c r="B79" s="24" t="s">
        <v>72</v>
      </c>
      <c r="C79" s="24" t="s">
        <v>14</v>
      </c>
      <c r="D79" s="24" t="s">
        <v>15</v>
      </c>
      <c r="E79" s="24" t="s">
        <v>14</v>
      </c>
      <c r="F79" s="24" t="s">
        <v>15</v>
      </c>
    </row>
    <row r="80" spans="1:6" x14ac:dyDescent="0.25">
      <c r="A80" s="24">
        <v>202</v>
      </c>
      <c r="B80" s="24" t="s">
        <v>74</v>
      </c>
      <c r="C80" s="24" t="s">
        <v>15</v>
      </c>
      <c r="D80" s="24" t="s">
        <v>15</v>
      </c>
      <c r="E80" s="24" t="s">
        <v>15</v>
      </c>
      <c r="F80" s="24" t="s">
        <v>15</v>
      </c>
    </row>
    <row r="81" spans="1:6" x14ac:dyDescent="0.25">
      <c r="A81" s="24">
        <v>202</v>
      </c>
      <c r="B81" s="24" t="s">
        <v>74</v>
      </c>
      <c r="C81" s="24" t="s">
        <v>15</v>
      </c>
      <c r="D81" s="24" t="s">
        <v>15</v>
      </c>
      <c r="E81" s="24" t="s">
        <v>15</v>
      </c>
      <c r="F81" s="24" t="s">
        <v>15</v>
      </c>
    </row>
    <row r="82" spans="1:6" x14ac:dyDescent="0.25">
      <c r="A82" s="24">
        <v>202</v>
      </c>
      <c r="B82" s="24" t="s">
        <v>74</v>
      </c>
      <c r="C82" s="24" t="s">
        <v>15</v>
      </c>
      <c r="D82" s="24" t="s">
        <v>15</v>
      </c>
      <c r="E82" s="24" t="s">
        <v>15</v>
      </c>
      <c r="F82" s="24" t="s">
        <v>15</v>
      </c>
    </row>
    <row r="83" spans="1:6" x14ac:dyDescent="0.25">
      <c r="A83" s="24">
        <v>203</v>
      </c>
      <c r="B83" s="24" t="s">
        <v>76</v>
      </c>
      <c r="C83" s="24" t="s">
        <v>15</v>
      </c>
      <c r="D83" s="24" t="s">
        <v>14</v>
      </c>
      <c r="E83" s="24" t="s">
        <v>15</v>
      </c>
      <c r="F83" s="24" t="s">
        <v>14</v>
      </c>
    </row>
    <row r="84" spans="1:6" x14ac:dyDescent="0.25">
      <c r="A84" s="24">
        <v>203</v>
      </c>
      <c r="B84" s="24" t="s">
        <v>76</v>
      </c>
      <c r="C84" s="24" t="s">
        <v>15</v>
      </c>
      <c r="D84" s="24" t="s">
        <v>14</v>
      </c>
      <c r="E84" s="24" t="s">
        <v>15</v>
      </c>
      <c r="F84" s="24" t="s">
        <v>14</v>
      </c>
    </row>
    <row r="85" spans="1:6" x14ac:dyDescent="0.25">
      <c r="A85" s="24">
        <v>203</v>
      </c>
      <c r="B85" s="24" t="s">
        <v>76</v>
      </c>
      <c r="C85" s="24" t="s">
        <v>15</v>
      </c>
      <c r="D85" s="24" t="s">
        <v>14</v>
      </c>
      <c r="E85" s="24" t="s">
        <v>15</v>
      </c>
      <c r="F85" s="24" t="s">
        <v>14</v>
      </c>
    </row>
    <row r="86" spans="1:6" x14ac:dyDescent="0.25">
      <c r="A86" s="24">
        <v>204</v>
      </c>
      <c r="B86" s="24" t="s">
        <v>78</v>
      </c>
      <c r="C86" s="24" t="s">
        <v>14</v>
      </c>
      <c r="D86" s="24" t="s">
        <v>15</v>
      </c>
      <c r="E86" s="24" t="s">
        <v>14</v>
      </c>
      <c r="F86" s="24" t="s">
        <v>15</v>
      </c>
    </row>
    <row r="87" spans="1:6" x14ac:dyDescent="0.25">
      <c r="A87" s="24">
        <v>204</v>
      </c>
      <c r="B87" s="24" t="s">
        <v>78</v>
      </c>
      <c r="C87" s="24" t="s">
        <v>14</v>
      </c>
      <c r="D87" s="24" t="s">
        <v>15</v>
      </c>
      <c r="E87" s="24" t="s">
        <v>14</v>
      </c>
      <c r="F87" s="24" t="s">
        <v>15</v>
      </c>
    </row>
    <row r="88" spans="1:6" x14ac:dyDescent="0.25">
      <c r="A88" s="24">
        <v>204</v>
      </c>
      <c r="B88" s="24" t="s">
        <v>78</v>
      </c>
      <c r="C88" s="24" t="s">
        <v>14</v>
      </c>
      <c r="D88" s="24" t="s">
        <v>15</v>
      </c>
      <c r="E88" s="24" t="s">
        <v>14</v>
      </c>
      <c r="F88" s="24" t="s">
        <v>15</v>
      </c>
    </row>
    <row r="89" spans="1:6" x14ac:dyDescent="0.25">
      <c r="A89" s="24">
        <v>205</v>
      </c>
      <c r="B89" s="24" t="s">
        <v>80</v>
      </c>
      <c r="C89" s="24" t="s">
        <v>14</v>
      </c>
      <c r="D89" s="24" t="s">
        <v>15</v>
      </c>
      <c r="E89" s="24" t="s">
        <v>14</v>
      </c>
      <c r="F89" s="24" t="s">
        <v>14</v>
      </c>
    </row>
    <row r="90" spans="1:6" x14ac:dyDescent="0.25">
      <c r="A90" s="24">
        <v>205</v>
      </c>
      <c r="B90" s="24" t="s">
        <v>80</v>
      </c>
      <c r="C90" s="24" t="s">
        <v>14</v>
      </c>
      <c r="D90" s="24" t="s">
        <v>15</v>
      </c>
      <c r="E90" s="24" t="s">
        <v>14</v>
      </c>
      <c r="F90" s="24" t="s">
        <v>14</v>
      </c>
    </row>
    <row r="91" spans="1:6" x14ac:dyDescent="0.25">
      <c r="A91" s="24">
        <v>901</v>
      </c>
      <c r="B91" s="24" t="s">
        <v>120</v>
      </c>
      <c r="C91" s="24" t="e">
        <v>#N/A</v>
      </c>
      <c r="D91" s="24" t="e">
        <v>#N/A</v>
      </c>
      <c r="E91" s="24" t="e">
        <v>#N/A</v>
      </c>
      <c r="F91" s="24" t="e">
        <v>#N/A</v>
      </c>
    </row>
    <row r="92" spans="1:6" x14ac:dyDescent="0.25">
      <c r="A92" s="24">
        <v>901</v>
      </c>
      <c r="B92" s="24" t="s">
        <v>120</v>
      </c>
      <c r="C92" s="24" t="e">
        <v>#N/A</v>
      </c>
      <c r="D92" s="24" t="e">
        <v>#N/A</v>
      </c>
      <c r="E92" s="24" t="e">
        <v>#N/A</v>
      </c>
      <c r="F92" s="24" t="e">
        <v>#N/A</v>
      </c>
    </row>
    <row r="93" spans="1:6" x14ac:dyDescent="0.25">
      <c r="A93" s="24">
        <v>901</v>
      </c>
      <c r="B93" s="24" t="s">
        <v>120</v>
      </c>
      <c r="C93" s="24" t="e">
        <v>#N/A</v>
      </c>
      <c r="D93" s="24" t="e">
        <v>#N/A</v>
      </c>
      <c r="E93" s="24" t="e">
        <v>#N/A</v>
      </c>
      <c r="F93" s="24" t="e">
        <v>#N/A</v>
      </c>
    </row>
    <row r="94" spans="1:6" x14ac:dyDescent="0.25">
      <c r="A94" s="24">
        <v>904</v>
      </c>
      <c r="B94" s="24" t="s">
        <v>122</v>
      </c>
      <c r="C94" s="24" t="e">
        <v>#N/A</v>
      </c>
      <c r="D94" s="24" t="e">
        <v>#N/A</v>
      </c>
      <c r="E94" s="24" t="e">
        <v>#N/A</v>
      </c>
      <c r="F94" s="24" t="e">
        <v>#N/A</v>
      </c>
    </row>
    <row r="95" spans="1:6" x14ac:dyDescent="0.25">
      <c r="A95" s="24">
        <v>904</v>
      </c>
      <c r="B95" s="24" t="s">
        <v>122</v>
      </c>
      <c r="C95" s="24" t="e">
        <v>#N/A</v>
      </c>
      <c r="D95" s="24" t="e">
        <v>#N/A</v>
      </c>
      <c r="E95" s="24" t="e">
        <v>#N/A</v>
      </c>
      <c r="F95" s="24" t="e">
        <v>#N/A</v>
      </c>
    </row>
    <row r="96" spans="1:6" x14ac:dyDescent="0.25">
      <c r="A96" s="24">
        <v>904</v>
      </c>
      <c r="B96" s="24" t="s">
        <v>122</v>
      </c>
      <c r="C96" s="24" t="e">
        <v>#N/A</v>
      </c>
      <c r="D96" s="24" t="e">
        <v>#N/A</v>
      </c>
      <c r="E96" s="24" t="e">
        <v>#N/A</v>
      </c>
      <c r="F96" s="24" t="e">
        <v>#N/A</v>
      </c>
    </row>
    <row r="97" spans="1:6" x14ac:dyDescent="0.25">
      <c r="A97" s="24">
        <v>905</v>
      </c>
      <c r="B97" s="24" t="s">
        <v>124</v>
      </c>
      <c r="C97" s="24" t="e">
        <v>#N/A</v>
      </c>
      <c r="D97" s="24" t="e">
        <v>#N/A</v>
      </c>
      <c r="E97" s="24" t="e">
        <v>#N/A</v>
      </c>
      <c r="F97" s="24" t="e">
        <v>#N/A</v>
      </c>
    </row>
    <row r="98" spans="1:6" x14ac:dyDescent="0.25">
      <c r="A98" s="24">
        <v>905</v>
      </c>
      <c r="B98" s="24" t="s">
        <v>124</v>
      </c>
      <c r="C98" s="24" t="e">
        <v>#N/A</v>
      </c>
      <c r="D98" s="24" t="e">
        <v>#N/A</v>
      </c>
      <c r="E98" s="24" t="e">
        <v>#N/A</v>
      </c>
      <c r="F98" s="24" t="e">
        <v>#N/A</v>
      </c>
    </row>
    <row r="99" spans="1:6" x14ac:dyDescent="0.25">
      <c r="A99" s="24">
        <v>905</v>
      </c>
      <c r="B99" s="24" t="s">
        <v>124</v>
      </c>
      <c r="C99" s="24" t="e">
        <v>#N/A</v>
      </c>
      <c r="D99" s="24" t="e">
        <v>#N/A</v>
      </c>
      <c r="E99" s="24" t="e">
        <v>#N/A</v>
      </c>
      <c r="F99" s="24" t="e">
        <v>#N/A</v>
      </c>
    </row>
    <row r="100" spans="1:6" x14ac:dyDescent="0.25">
      <c r="A100" s="24">
        <v>906</v>
      </c>
      <c r="B100" s="24" t="s">
        <v>126</v>
      </c>
      <c r="C100" s="24" t="e">
        <v>#N/A</v>
      </c>
      <c r="D100" s="24" t="e">
        <v>#N/A</v>
      </c>
      <c r="E100" s="24" t="e">
        <v>#N/A</v>
      </c>
      <c r="F100" s="24" t="e">
        <v>#N/A</v>
      </c>
    </row>
    <row r="101" spans="1:6" x14ac:dyDescent="0.25">
      <c r="A101" s="24">
        <v>906</v>
      </c>
      <c r="B101" s="24" t="s">
        <v>126</v>
      </c>
      <c r="C101" s="24" t="e">
        <v>#N/A</v>
      </c>
      <c r="D101" s="24" t="e">
        <v>#N/A</v>
      </c>
      <c r="E101" s="24" t="e">
        <v>#N/A</v>
      </c>
      <c r="F101" s="24" t="e">
        <v>#N/A</v>
      </c>
    </row>
    <row r="102" spans="1:6" x14ac:dyDescent="0.25">
      <c r="A102" s="24">
        <v>906</v>
      </c>
      <c r="B102" s="24" t="s">
        <v>126</v>
      </c>
      <c r="C102" s="24" t="e">
        <v>#N/A</v>
      </c>
      <c r="D102" s="24" t="e">
        <v>#N/A</v>
      </c>
      <c r="E102" s="24" t="e">
        <v>#N/A</v>
      </c>
      <c r="F102" s="24" t="e">
        <v>#N/A</v>
      </c>
    </row>
    <row r="103" spans="1:6" x14ac:dyDescent="0.25">
      <c r="A103" s="24">
        <v>205</v>
      </c>
      <c r="B103" s="24" t="s">
        <v>80</v>
      </c>
      <c r="C103" s="24" t="s">
        <v>14</v>
      </c>
      <c r="D103" s="24" t="s">
        <v>15</v>
      </c>
      <c r="E103" s="24" t="s">
        <v>14</v>
      </c>
      <c r="F103" s="24" t="s">
        <v>14</v>
      </c>
    </row>
    <row r="104" spans="1:6" x14ac:dyDescent="0.25">
      <c r="A104" s="24">
        <v>206</v>
      </c>
      <c r="B104" s="24" t="s">
        <v>78</v>
      </c>
      <c r="C104" s="24" t="s">
        <v>15</v>
      </c>
      <c r="D104" s="24" t="s">
        <v>15</v>
      </c>
      <c r="E104" s="24" t="s">
        <v>15</v>
      </c>
      <c r="F104" s="24" t="s">
        <v>15</v>
      </c>
    </row>
    <row r="105" spans="1:6" x14ac:dyDescent="0.25">
      <c r="A105" s="24">
        <v>206</v>
      </c>
      <c r="B105" s="24" t="s">
        <v>78</v>
      </c>
      <c r="C105" s="24" t="s">
        <v>15</v>
      </c>
      <c r="D105" s="24" t="s">
        <v>15</v>
      </c>
      <c r="E105" s="24" t="s">
        <v>15</v>
      </c>
      <c r="F105" s="24" t="s">
        <v>15</v>
      </c>
    </row>
    <row r="106" spans="1:6" x14ac:dyDescent="0.25">
      <c r="A106" s="24">
        <v>206</v>
      </c>
      <c r="B106" s="24" t="s">
        <v>78</v>
      </c>
      <c r="C106" s="24" t="s">
        <v>15</v>
      </c>
      <c r="D106" s="24" t="s">
        <v>15</v>
      </c>
      <c r="E106" s="24" t="s">
        <v>15</v>
      </c>
      <c r="F106" s="24" t="s">
        <v>15</v>
      </c>
    </row>
    <row r="107" spans="1:6" x14ac:dyDescent="0.25">
      <c r="A107" s="24">
        <v>209</v>
      </c>
      <c r="B107" s="24" t="s">
        <v>83</v>
      </c>
      <c r="C107" s="24" t="s">
        <v>14</v>
      </c>
      <c r="D107" s="24" t="s">
        <v>15</v>
      </c>
      <c r="E107" s="24" t="s">
        <v>14</v>
      </c>
      <c r="F107" s="24" t="s">
        <v>14</v>
      </c>
    </row>
    <row r="108" spans="1:6" x14ac:dyDescent="0.25">
      <c r="A108" s="24">
        <v>209</v>
      </c>
      <c r="B108" s="24" t="s">
        <v>83</v>
      </c>
      <c r="C108" s="24" t="s">
        <v>14</v>
      </c>
      <c r="D108" s="24" t="s">
        <v>15</v>
      </c>
      <c r="E108" s="24" t="s">
        <v>14</v>
      </c>
      <c r="F108" s="24" t="s">
        <v>14</v>
      </c>
    </row>
    <row r="109" spans="1:6" x14ac:dyDescent="0.25">
      <c r="A109" s="24">
        <v>209</v>
      </c>
      <c r="B109" s="24" t="s">
        <v>83</v>
      </c>
      <c r="C109" s="24" t="s">
        <v>14</v>
      </c>
      <c r="D109" s="24" t="s">
        <v>15</v>
      </c>
      <c r="E109" s="24" t="s">
        <v>14</v>
      </c>
      <c r="F109" s="24" t="s">
        <v>14</v>
      </c>
    </row>
    <row r="110" spans="1:6" x14ac:dyDescent="0.25">
      <c r="A110" s="24">
        <v>210</v>
      </c>
      <c r="B110" s="24" t="s">
        <v>85</v>
      </c>
      <c r="C110" s="24" t="s">
        <v>14</v>
      </c>
      <c r="D110" s="24" t="s">
        <v>15</v>
      </c>
      <c r="E110" s="24" t="s">
        <v>14</v>
      </c>
      <c r="F110" s="24" t="s">
        <v>14</v>
      </c>
    </row>
    <row r="111" spans="1:6" x14ac:dyDescent="0.25">
      <c r="A111" s="24">
        <v>210</v>
      </c>
      <c r="B111" s="24" t="s">
        <v>85</v>
      </c>
      <c r="C111" s="24" t="s">
        <v>14</v>
      </c>
      <c r="D111" s="24" t="s">
        <v>15</v>
      </c>
      <c r="E111" s="24" t="s">
        <v>14</v>
      </c>
      <c r="F111" s="24" t="s">
        <v>14</v>
      </c>
    </row>
    <row r="112" spans="1:6" x14ac:dyDescent="0.25">
      <c r="A112" s="24">
        <v>210</v>
      </c>
      <c r="B112" s="24" t="s">
        <v>85</v>
      </c>
      <c r="C112" s="24" t="s">
        <v>14</v>
      </c>
      <c r="D112" s="24" t="s">
        <v>15</v>
      </c>
      <c r="E112" s="24" t="s">
        <v>14</v>
      </c>
      <c r="F112" s="24" t="s">
        <v>14</v>
      </c>
    </row>
    <row r="113" spans="1:6" x14ac:dyDescent="0.25">
      <c r="A113" s="24">
        <v>211</v>
      </c>
      <c r="B113" s="24" t="s">
        <v>87</v>
      </c>
      <c r="C113" s="24" t="s">
        <v>14</v>
      </c>
      <c r="D113" s="24" t="s">
        <v>15</v>
      </c>
      <c r="E113" s="24" t="s">
        <v>14</v>
      </c>
      <c r="F113" s="24" t="s">
        <v>14</v>
      </c>
    </row>
    <row r="114" spans="1:6" x14ac:dyDescent="0.25">
      <c r="A114" s="24">
        <v>211</v>
      </c>
      <c r="B114" s="24" t="s">
        <v>87</v>
      </c>
      <c r="C114" s="24" t="s">
        <v>14</v>
      </c>
      <c r="D114" s="24" t="s">
        <v>15</v>
      </c>
      <c r="E114" s="24" t="s">
        <v>14</v>
      </c>
      <c r="F114" s="24" t="s">
        <v>14</v>
      </c>
    </row>
    <row r="115" spans="1:6" x14ac:dyDescent="0.25">
      <c r="A115" s="24">
        <v>211</v>
      </c>
      <c r="B115" s="24" t="s">
        <v>87</v>
      </c>
      <c r="C115" s="24" t="s">
        <v>14</v>
      </c>
      <c r="D115" s="24" t="s">
        <v>15</v>
      </c>
      <c r="E115" s="24" t="s">
        <v>14</v>
      </c>
      <c r="F115" s="24" t="s">
        <v>14</v>
      </c>
    </row>
    <row r="116" spans="1:6" x14ac:dyDescent="0.25">
      <c r="A116" s="24">
        <v>213</v>
      </c>
      <c r="B116" s="24" t="s">
        <v>89</v>
      </c>
      <c r="C116" s="24" t="s">
        <v>14</v>
      </c>
      <c r="D116" s="24" t="s">
        <v>14</v>
      </c>
      <c r="E116" s="24" t="s">
        <v>14</v>
      </c>
      <c r="F116" s="24" t="s">
        <v>14</v>
      </c>
    </row>
    <row r="117" spans="1:6" x14ac:dyDescent="0.25">
      <c r="A117" s="24">
        <v>213</v>
      </c>
      <c r="B117" s="24" t="s">
        <v>89</v>
      </c>
      <c r="C117" s="24" t="s">
        <v>14</v>
      </c>
      <c r="D117" s="24" t="s">
        <v>14</v>
      </c>
      <c r="E117" s="24" t="s">
        <v>14</v>
      </c>
      <c r="F117" s="24" t="s">
        <v>14</v>
      </c>
    </row>
    <row r="118" spans="1:6" x14ac:dyDescent="0.25">
      <c r="A118" s="24">
        <v>213</v>
      </c>
      <c r="B118" s="24" t="s">
        <v>89</v>
      </c>
      <c r="C118" s="24" t="s">
        <v>14</v>
      </c>
      <c r="D118" s="24" t="s">
        <v>14</v>
      </c>
      <c r="E118" s="24" t="s">
        <v>14</v>
      </c>
      <c r="F118" s="24" t="s">
        <v>14</v>
      </c>
    </row>
    <row r="119" spans="1:6" x14ac:dyDescent="0.25">
      <c r="A119" s="24">
        <v>214</v>
      </c>
      <c r="B119" s="24" t="s">
        <v>21</v>
      </c>
      <c r="C119" s="24" t="s">
        <v>14</v>
      </c>
      <c r="D119" s="24" t="s">
        <v>15</v>
      </c>
      <c r="E119" s="24" t="s">
        <v>14</v>
      </c>
      <c r="F119" s="24" t="s">
        <v>15</v>
      </c>
    </row>
    <row r="120" spans="1:6" x14ac:dyDescent="0.25">
      <c r="A120" s="24">
        <v>214</v>
      </c>
      <c r="B120" s="24" t="s">
        <v>21</v>
      </c>
      <c r="C120" s="24" t="s">
        <v>14</v>
      </c>
      <c r="D120" s="24" t="s">
        <v>15</v>
      </c>
      <c r="E120" s="24" t="s">
        <v>14</v>
      </c>
      <c r="F120" s="24" t="s">
        <v>15</v>
      </c>
    </row>
    <row r="121" spans="1:6" x14ac:dyDescent="0.25">
      <c r="A121" s="24">
        <v>214</v>
      </c>
      <c r="B121" s="24" t="s">
        <v>21</v>
      </c>
      <c r="C121" s="24" t="s">
        <v>14</v>
      </c>
      <c r="D121" s="24" t="s">
        <v>15</v>
      </c>
      <c r="E121" s="24" t="s">
        <v>14</v>
      </c>
      <c r="F121" s="24" t="s">
        <v>15</v>
      </c>
    </row>
    <row r="122" spans="1:6" x14ac:dyDescent="0.25">
      <c r="A122" s="24">
        <v>215</v>
      </c>
      <c r="B122" s="24" t="s">
        <v>23</v>
      </c>
      <c r="C122" s="24" t="s">
        <v>14</v>
      </c>
      <c r="D122" s="24" t="s">
        <v>15</v>
      </c>
      <c r="E122" s="24" t="s">
        <v>14</v>
      </c>
      <c r="F122" s="24" t="s">
        <v>14</v>
      </c>
    </row>
    <row r="123" spans="1:6" x14ac:dyDescent="0.25">
      <c r="A123" s="24">
        <v>215</v>
      </c>
      <c r="B123" s="24" t="s">
        <v>23</v>
      </c>
      <c r="C123" s="24" t="s">
        <v>14</v>
      </c>
      <c r="D123" s="24" t="s">
        <v>15</v>
      </c>
      <c r="E123" s="24" t="s">
        <v>14</v>
      </c>
      <c r="F123" s="24" t="s">
        <v>14</v>
      </c>
    </row>
    <row r="124" spans="1:6" x14ac:dyDescent="0.25">
      <c r="A124" s="24">
        <v>215</v>
      </c>
      <c r="B124" s="24" t="s">
        <v>23</v>
      </c>
      <c r="C124" s="24" t="s">
        <v>14</v>
      </c>
      <c r="D124" s="24" t="s">
        <v>15</v>
      </c>
      <c r="E124" s="24" t="s">
        <v>14</v>
      </c>
      <c r="F124" s="24" t="s">
        <v>14</v>
      </c>
    </row>
    <row r="125" spans="1:6" x14ac:dyDescent="0.25">
      <c r="A125" s="24">
        <v>216</v>
      </c>
      <c r="B125" s="24" t="s">
        <v>93</v>
      </c>
      <c r="C125" s="24" t="s">
        <v>14</v>
      </c>
      <c r="D125" s="24" t="s">
        <v>15</v>
      </c>
      <c r="E125" s="24" t="s">
        <v>14</v>
      </c>
      <c r="F125" s="24" t="s">
        <v>14</v>
      </c>
    </row>
    <row r="126" spans="1:6" x14ac:dyDescent="0.25">
      <c r="A126" s="24">
        <v>216</v>
      </c>
      <c r="B126" s="24" t="s">
        <v>93</v>
      </c>
      <c r="C126" s="24" t="s">
        <v>14</v>
      </c>
      <c r="D126" s="24" t="s">
        <v>15</v>
      </c>
      <c r="E126" s="24" t="s">
        <v>14</v>
      </c>
      <c r="F126" s="24" t="s">
        <v>14</v>
      </c>
    </row>
    <row r="127" spans="1:6" x14ac:dyDescent="0.25">
      <c r="A127" s="24">
        <v>216</v>
      </c>
      <c r="B127" s="24" t="s">
        <v>93</v>
      </c>
      <c r="C127" s="24" t="s">
        <v>14</v>
      </c>
      <c r="D127" s="24" t="s">
        <v>15</v>
      </c>
      <c r="E127" s="24" t="s">
        <v>14</v>
      </c>
      <c r="F127" s="24" t="s">
        <v>14</v>
      </c>
    </row>
    <row r="128" spans="1:6" x14ac:dyDescent="0.25">
      <c r="A128" s="24">
        <v>217</v>
      </c>
      <c r="B128" s="24" t="s">
        <v>24</v>
      </c>
      <c r="C128" s="24" t="s">
        <v>14</v>
      </c>
      <c r="D128" s="24" t="s">
        <v>15</v>
      </c>
      <c r="E128" s="24" t="s">
        <v>14</v>
      </c>
      <c r="F128" s="24" t="s">
        <v>14</v>
      </c>
    </row>
    <row r="129" spans="1:6" x14ac:dyDescent="0.25">
      <c r="A129" s="24">
        <v>217</v>
      </c>
      <c r="B129" s="24" t="s">
        <v>24</v>
      </c>
      <c r="C129" s="24" t="s">
        <v>14</v>
      </c>
      <c r="D129" s="24" t="s">
        <v>15</v>
      </c>
      <c r="E129" s="24" t="s">
        <v>14</v>
      </c>
      <c r="F129" s="24" t="s">
        <v>14</v>
      </c>
    </row>
    <row r="130" spans="1:6" x14ac:dyDescent="0.25">
      <c r="A130" s="24">
        <v>217</v>
      </c>
      <c r="B130" s="24" t="s">
        <v>24</v>
      </c>
      <c r="C130" s="24" t="s">
        <v>14</v>
      </c>
      <c r="D130" s="24" t="s">
        <v>15</v>
      </c>
      <c r="E130" s="24" t="s">
        <v>14</v>
      </c>
      <c r="F130" s="24" t="s">
        <v>14</v>
      </c>
    </row>
    <row r="131" spans="1:6" x14ac:dyDescent="0.25">
      <c r="A131" s="24">
        <v>218</v>
      </c>
      <c r="B131" s="24" t="s">
        <v>96</v>
      </c>
      <c r="C131" s="24" t="s">
        <v>14</v>
      </c>
      <c r="D131" s="24" t="s">
        <v>15</v>
      </c>
      <c r="E131" s="24" t="s">
        <v>14</v>
      </c>
      <c r="F131" s="24" t="s">
        <v>14</v>
      </c>
    </row>
    <row r="132" spans="1:6" x14ac:dyDescent="0.25">
      <c r="A132" s="24">
        <v>218</v>
      </c>
      <c r="B132" s="24" t="s">
        <v>96</v>
      </c>
      <c r="C132" s="24" t="s">
        <v>14</v>
      </c>
      <c r="D132" s="24" t="s">
        <v>15</v>
      </c>
      <c r="E132" s="24" t="s">
        <v>14</v>
      </c>
      <c r="F132" s="24" t="s">
        <v>14</v>
      </c>
    </row>
    <row r="133" spans="1:6" x14ac:dyDescent="0.25">
      <c r="A133" s="24">
        <v>218</v>
      </c>
      <c r="B133" s="24" t="s">
        <v>96</v>
      </c>
      <c r="C133" s="24" t="s">
        <v>14</v>
      </c>
      <c r="D133" s="24" t="s">
        <v>15</v>
      </c>
      <c r="E133" s="24" t="s">
        <v>14</v>
      </c>
      <c r="F133" s="24" t="s">
        <v>14</v>
      </c>
    </row>
    <row r="134" spans="1:6" x14ac:dyDescent="0.25">
      <c r="A134" s="24">
        <v>219</v>
      </c>
      <c r="B134" s="24" t="s">
        <v>98</v>
      </c>
      <c r="C134" s="24" t="s">
        <v>14</v>
      </c>
      <c r="D134" s="24" t="s">
        <v>15</v>
      </c>
      <c r="E134" s="24" t="s">
        <v>14</v>
      </c>
      <c r="F134" s="24" t="s">
        <v>14</v>
      </c>
    </row>
    <row r="135" spans="1:6" x14ac:dyDescent="0.25">
      <c r="A135" s="24">
        <v>219</v>
      </c>
      <c r="B135" s="24" t="s">
        <v>98</v>
      </c>
      <c r="C135" s="24" t="s">
        <v>14</v>
      </c>
      <c r="D135" s="24" t="s">
        <v>15</v>
      </c>
      <c r="E135" s="24" t="s">
        <v>14</v>
      </c>
      <c r="F135" s="24" t="s">
        <v>14</v>
      </c>
    </row>
    <row r="136" spans="1:6" x14ac:dyDescent="0.25">
      <c r="A136" s="24">
        <v>219</v>
      </c>
      <c r="B136" s="24" t="s">
        <v>98</v>
      </c>
      <c r="C136" s="24" t="s">
        <v>14</v>
      </c>
      <c r="D136" s="24" t="s">
        <v>15</v>
      </c>
      <c r="E136" s="24" t="s">
        <v>14</v>
      </c>
      <c r="F136" s="24" t="s">
        <v>14</v>
      </c>
    </row>
    <row r="137" spans="1:6" x14ac:dyDescent="0.25">
      <c r="A137" s="24">
        <v>224</v>
      </c>
      <c r="B137" s="24" t="s">
        <v>100</v>
      </c>
      <c r="C137" s="24" t="s">
        <v>14</v>
      </c>
      <c r="D137" s="24" t="s">
        <v>15</v>
      </c>
      <c r="E137" s="24" t="s">
        <v>14</v>
      </c>
      <c r="F137" s="24" t="s">
        <v>14</v>
      </c>
    </row>
    <row r="138" spans="1:6" x14ac:dyDescent="0.25">
      <c r="A138" s="24">
        <v>224</v>
      </c>
      <c r="B138" s="24" t="s">
        <v>100</v>
      </c>
      <c r="C138" s="24" t="s">
        <v>14</v>
      </c>
      <c r="D138" s="24" t="s">
        <v>15</v>
      </c>
      <c r="E138" s="24" t="s">
        <v>14</v>
      </c>
      <c r="F138" s="24" t="s">
        <v>14</v>
      </c>
    </row>
    <row r="139" spans="1:6" x14ac:dyDescent="0.25">
      <c r="A139" s="24">
        <v>224</v>
      </c>
      <c r="B139" s="24" t="s">
        <v>100</v>
      </c>
      <c r="C139" s="24" t="s">
        <v>14</v>
      </c>
      <c r="D139" s="24" t="s">
        <v>15</v>
      </c>
      <c r="E139" s="24" t="s">
        <v>14</v>
      </c>
      <c r="F139" s="24" t="s">
        <v>14</v>
      </c>
    </row>
    <row r="140" spans="1:6" x14ac:dyDescent="0.25">
      <c r="A140" s="24">
        <v>225</v>
      </c>
      <c r="B140" s="24" t="s">
        <v>102</v>
      </c>
      <c r="C140" s="24" t="s">
        <v>14</v>
      </c>
      <c r="D140" s="24" t="s">
        <v>15</v>
      </c>
      <c r="E140" s="24" t="s">
        <v>14</v>
      </c>
      <c r="F140" s="24" t="s">
        <v>14</v>
      </c>
    </row>
    <row r="141" spans="1:6" x14ac:dyDescent="0.25">
      <c r="A141" s="24">
        <v>225</v>
      </c>
      <c r="B141" s="24" t="s">
        <v>102</v>
      </c>
      <c r="C141" s="24" t="s">
        <v>14</v>
      </c>
      <c r="D141" s="24" t="s">
        <v>15</v>
      </c>
      <c r="E141" s="24" t="s">
        <v>14</v>
      </c>
      <c r="F141" s="24" t="s">
        <v>14</v>
      </c>
    </row>
    <row r="142" spans="1:6" x14ac:dyDescent="0.25">
      <c r="A142" s="24">
        <v>225</v>
      </c>
      <c r="B142" s="24" t="s">
        <v>102</v>
      </c>
      <c r="C142" s="24" t="s">
        <v>14</v>
      </c>
      <c r="D142" s="24" t="s">
        <v>15</v>
      </c>
      <c r="E142" s="24" t="s">
        <v>14</v>
      </c>
      <c r="F142" s="24" t="s">
        <v>14</v>
      </c>
    </row>
    <row r="143" spans="1:6" x14ac:dyDescent="0.25">
      <c r="A143" s="24">
        <v>226</v>
      </c>
      <c r="B143" s="24" t="s">
        <v>104</v>
      </c>
      <c r="C143" s="24" t="s">
        <v>14</v>
      </c>
      <c r="D143" s="24" t="s">
        <v>15</v>
      </c>
      <c r="E143" s="24" t="s">
        <v>14</v>
      </c>
      <c r="F143" s="24" t="s">
        <v>14</v>
      </c>
    </row>
    <row r="144" spans="1:6" x14ac:dyDescent="0.25">
      <c r="A144" s="24">
        <v>226</v>
      </c>
      <c r="B144" s="24" t="s">
        <v>104</v>
      </c>
      <c r="C144" s="24" t="s">
        <v>14</v>
      </c>
      <c r="D144" s="24" t="s">
        <v>15</v>
      </c>
      <c r="E144" s="24" t="s">
        <v>14</v>
      </c>
      <c r="F144" s="24" t="s">
        <v>14</v>
      </c>
    </row>
    <row r="145" spans="1:6" x14ac:dyDescent="0.25">
      <c r="A145" s="24">
        <v>226</v>
      </c>
      <c r="B145" s="24" t="s">
        <v>104</v>
      </c>
      <c r="C145" s="24" t="s">
        <v>14</v>
      </c>
      <c r="D145" s="24" t="s">
        <v>15</v>
      </c>
      <c r="E145" s="24" t="s">
        <v>14</v>
      </c>
      <c r="F145" s="24" t="s">
        <v>14</v>
      </c>
    </row>
    <row r="146" spans="1:6" x14ac:dyDescent="0.25">
      <c r="A146" s="24">
        <v>227</v>
      </c>
      <c r="B146" s="24" t="s">
        <v>106</v>
      </c>
      <c r="C146" s="24" t="s">
        <v>14</v>
      </c>
      <c r="D146" s="24" t="s">
        <v>15</v>
      </c>
      <c r="E146" s="24" t="s">
        <v>14</v>
      </c>
      <c r="F146" s="24" t="s">
        <v>14</v>
      </c>
    </row>
    <row r="147" spans="1:6" x14ac:dyDescent="0.25">
      <c r="A147" s="24">
        <v>227</v>
      </c>
      <c r="B147" s="24" t="s">
        <v>106</v>
      </c>
      <c r="C147" s="24" t="s">
        <v>14</v>
      </c>
      <c r="D147" s="24" t="s">
        <v>15</v>
      </c>
      <c r="E147" s="24" t="s">
        <v>14</v>
      </c>
      <c r="F147" s="24" t="s">
        <v>14</v>
      </c>
    </row>
    <row r="148" spans="1:6" x14ac:dyDescent="0.25">
      <c r="A148" s="24">
        <v>227</v>
      </c>
      <c r="B148" s="24" t="s">
        <v>106</v>
      </c>
      <c r="C148" s="24" t="s">
        <v>14</v>
      </c>
      <c r="D148" s="24" t="s">
        <v>15</v>
      </c>
      <c r="E148" s="24" t="s">
        <v>14</v>
      </c>
      <c r="F148" s="24" t="s">
        <v>14</v>
      </c>
    </row>
    <row r="149" spans="1:6" x14ac:dyDescent="0.25">
      <c r="A149" s="24">
        <v>228</v>
      </c>
      <c r="B149" s="24" t="s">
        <v>108</v>
      </c>
      <c r="C149" s="24" t="s">
        <v>14</v>
      </c>
      <c r="D149" s="24" t="s">
        <v>15</v>
      </c>
      <c r="E149" s="24" t="s">
        <v>14</v>
      </c>
      <c r="F149" s="24" t="s">
        <v>14</v>
      </c>
    </row>
    <row r="150" spans="1:6" x14ac:dyDescent="0.25">
      <c r="A150" s="24">
        <v>228</v>
      </c>
      <c r="B150" s="24" t="s">
        <v>108</v>
      </c>
      <c r="C150" s="24" t="s">
        <v>14</v>
      </c>
      <c r="D150" s="24" t="s">
        <v>15</v>
      </c>
      <c r="E150" s="24" t="s">
        <v>14</v>
      </c>
      <c r="F150" s="24" t="s">
        <v>14</v>
      </c>
    </row>
    <row r="151" spans="1:6" x14ac:dyDescent="0.25">
      <c r="A151" s="24">
        <v>228</v>
      </c>
      <c r="B151" s="24" t="s">
        <v>108</v>
      </c>
      <c r="C151" s="24" t="s">
        <v>14</v>
      </c>
      <c r="D151" s="24" t="s">
        <v>15</v>
      </c>
      <c r="E151" s="24" t="s">
        <v>14</v>
      </c>
      <c r="F151" s="24" t="s">
        <v>14</v>
      </c>
    </row>
    <row r="152" spans="1:6" x14ac:dyDescent="0.25">
      <c r="A152" s="24">
        <v>229</v>
      </c>
      <c r="B152" s="24" t="s">
        <v>110</v>
      </c>
      <c r="C152" s="24" t="s">
        <v>14</v>
      </c>
      <c r="D152" s="24" t="s">
        <v>15</v>
      </c>
      <c r="E152" s="24" t="s">
        <v>14</v>
      </c>
      <c r="F152" s="24" t="s">
        <v>14</v>
      </c>
    </row>
    <row r="153" spans="1:6" x14ac:dyDescent="0.25">
      <c r="A153" s="24">
        <v>229</v>
      </c>
      <c r="B153" s="24" t="s">
        <v>110</v>
      </c>
      <c r="C153" s="24" t="s">
        <v>14</v>
      </c>
      <c r="D153" s="24" t="s">
        <v>15</v>
      </c>
      <c r="E153" s="24" t="s">
        <v>14</v>
      </c>
      <c r="F153" s="24" t="s">
        <v>14</v>
      </c>
    </row>
    <row r="154" spans="1:6" x14ac:dyDescent="0.25">
      <c r="A154" s="24">
        <v>229</v>
      </c>
      <c r="B154" s="24" t="s">
        <v>110</v>
      </c>
      <c r="C154" s="24" t="s">
        <v>14</v>
      </c>
      <c r="D154" s="24" t="s">
        <v>15</v>
      </c>
      <c r="E154" s="24" t="s">
        <v>14</v>
      </c>
      <c r="F154" s="24" t="s">
        <v>14</v>
      </c>
    </row>
    <row r="155" spans="1:6" x14ac:dyDescent="0.25">
      <c r="A155" s="24">
        <v>230</v>
      </c>
      <c r="B155" s="24" t="s">
        <v>112</v>
      </c>
      <c r="C155" s="24" t="s">
        <v>14</v>
      </c>
      <c r="D155" s="24" t="s">
        <v>15</v>
      </c>
      <c r="E155" s="24" t="s">
        <v>14</v>
      </c>
      <c r="F155" s="24" t="s">
        <v>14</v>
      </c>
    </row>
    <row r="156" spans="1:6" x14ac:dyDescent="0.25">
      <c r="A156" s="24">
        <v>230</v>
      </c>
      <c r="B156" s="24" t="s">
        <v>112</v>
      </c>
      <c r="C156" s="24" t="s">
        <v>14</v>
      </c>
      <c r="D156" s="24" t="s">
        <v>15</v>
      </c>
      <c r="E156" s="24" t="s">
        <v>14</v>
      </c>
      <c r="F156" s="24" t="s">
        <v>14</v>
      </c>
    </row>
    <row r="157" spans="1:6" x14ac:dyDescent="0.25">
      <c r="A157" s="24">
        <v>230</v>
      </c>
      <c r="B157" s="24" t="s">
        <v>112</v>
      </c>
      <c r="C157" s="24" t="s">
        <v>14</v>
      </c>
      <c r="D157" s="24" t="s">
        <v>15</v>
      </c>
      <c r="E157" s="24" t="s">
        <v>14</v>
      </c>
      <c r="F157" s="24" t="s">
        <v>14</v>
      </c>
    </row>
    <row r="158" spans="1:6" x14ac:dyDescent="0.25">
      <c r="A158" s="24">
        <v>232</v>
      </c>
      <c r="B158" s="24" t="s">
        <v>304</v>
      </c>
      <c r="C158" s="24" t="s">
        <v>14</v>
      </c>
      <c r="D158" s="24" t="s">
        <v>15</v>
      </c>
      <c r="E158" s="24" t="s">
        <v>15</v>
      </c>
      <c r="F158" s="24" t="s">
        <v>15</v>
      </c>
    </row>
    <row r="159" spans="1:6" x14ac:dyDescent="0.25">
      <c r="A159" s="24">
        <v>232</v>
      </c>
      <c r="B159" s="24" t="s">
        <v>304</v>
      </c>
      <c r="C159" s="24" t="s">
        <v>14</v>
      </c>
      <c r="D159" s="24" t="s">
        <v>15</v>
      </c>
      <c r="E159" s="24" t="s">
        <v>15</v>
      </c>
      <c r="F159" s="24" t="s">
        <v>15</v>
      </c>
    </row>
    <row r="160" spans="1:6" x14ac:dyDescent="0.25">
      <c r="A160" s="24">
        <v>235</v>
      </c>
      <c r="B160" s="24" t="s">
        <v>114</v>
      </c>
      <c r="C160" s="24" t="s">
        <v>14</v>
      </c>
      <c r="D160" s="24" t="s">
        <v>15</v>
      </c>
      <c r="E160" s="24" t="s">
        <v>14</v>
      </c>
      <c r="F160" s="24" t="s">
        <v>14</v>
      </c>
    </row>
    <row r="161" spans="1:6" x14ac:dyDescent="0.25">
      <c r="A161" s="24">
        <v>235</v>
      </c>
      <c r="B161" s="24" t="s">
        <v>114</v>
      </c>
      <c r="C161" s="24" t="s">
        <v>14</v>
      </c>
      <c r="D161" s="24" t="s">
        <v>15</v>
      </c>
      <c r="E161" s="24" t="s">
        <v>14</v>
      </c>
      <c r="F161" s="24" t="s">
        <v>14</v>
      </c>
    </row>
    <row r="162" spans="1:6" x14ac:dyDescent="0.25">
      <c r="A162" s="24">
        <v>235</v>
      </c>
      <c r="B162" s="24" t="s">
        <v>114</v>
      </c>
      <c r="C162" s="24" t="s">
        <v>14</v>
      </c>
      <c r="D162" s="24" t="s">
        <v>15</v>
      </c>
      <c r="E162" s="24" t="s">
        <v>14</v>
      </c>
      <c r="F162" s="24" t="s">
        <v>14</v>
      </c>
    </row>
    <row r="163" spans="1:6" x14ac:dyDescent="0.25">
      <c r="A163" s="24">
        <v>236</v>
      </c>
      <c r="B163" s="24" t="s">
        <v>116</v>
      </c>
      <c r="C163" s="24" t="s">
        <v>14</v>
      </c>
      <c r="D163" s="24" t="s">
        <v>15</v>
      </c>
      <c r="E163" s="24" t="s">
        <v>14</v>
      </c>
      <c r="F163" s="24" t="s">
        <v>14</v>
      </c>
    </row>
    <row r="164" spans="1:6" x14ac:dyDescent="0.25">
      <c r="A164" s="24">
        <v>236</v>
      </c>
      <c r="B164" s="24" t="s">
        <v>116</v>
      </c>
      <c r="C164" s="24" t="s">
        <v>14</v>
      </c>
      <c r="D164" s="24" t="s">
        <v>15</v>
      </c>
      <c r="E164" s="24" t="s">
        <v>14</v>
      </c>
      <c r="F164" s="24" t="s">
        <v>14</v>
      </c>
    </row>
    <row r="165" spans="1:6" x14ac:dyDescent="0.25">
      <c r="A165" s="24">
        <v>236</v>
      </c>
      <c r="B165" s="24" t="s">
        <v>116</v>
      </c>
      <c r="C165" s="24" t="s">
        <v>14</v>
      </c>
      <c r="D165" s="24" t="s">
        <v>15</v>
      </c>
      <c r="E165" s="24" t="s">
        <v>14</v>
      </c>
      <c r="F165" s="24" t="s">
        <v>14</v>
      </c>
    </row>
    <row r="166" spans="1:6" x14ac:dyDescent="0.25">
      <c r="A166" s="24">
        <v>289</v>
      </c>
      <c r="B166" s="24" t="s">
        <v>118</v>
      </c>
      <c r="C166" s="24" t="s">
        <v>14</v>
      </c>
      <c r="D166" s="24" t="s">
        <v>15</v>
      </c>
      <c r="E166" s="24" t="s">
        <v>14</v>
      </c>
      <c r="F166" s="24" t="s">
        <v>14</v>
      </c>
    </row>
    <row r="167" spans="1:6" x14ac:dyDescent="0.25">
      <c r="A167" s="24">
        <v>289</v>
      </c>
      <c r="B167" s="24" t="s">
        <v>118</v>
      </c>
      <c r="C167" s="24" t="s">
        <v>14</v>
      </c>
      <c r="D167" s="24" t="s">
        <v>15</v>
      </c>
      <c r="E167" s="24" t="s">
        <v>14</v>
      </c>
      <c r="F167" s="24" t="s">
        <v>14</v>
      </c>
    </row>
    <row r="168" spans="1:6" x14ac:dyDescent="0.25">
      <c r="A168" s="24">
        <v>289</v>
      </c>
      <c r="B168" s="24" t="s">
        <v>118</v>
      </c>
      <c r="C168" s="24" t="s">
        <v>14</v>
      </c>
      <c r="D168" s="24" t="s">
        <v>15</v>
      </c>
      <c r="E168" s="24" t="s">
        <v>14</v>
      </c>
      <c r="F168" s="24" t="s">
        <v>14</v>
      </c>
    </row>
    <row r="169" spans="1:6" x14ac:dyDescent="0.25">
      <c r="A169" s="24">
        <v>1145</v>
      </c>
      <c r="B169" s="24" t="s">
        <v>305</v>
      </c>
      <c r="C169" s="24" t="s">
        <v>15</v>
      </c>
      <c r="D169" s="24" t="s">
        <v>14</v>
      </c>
      <c r="E169" s="24" t="s">
        <v>15</v>
      </c>
      <c r="F169" s="24" t="s">
        <v>15</v>
      </c>
    </row>
    <row r="170" spans="1:6" x14ac:dyDescent="0.25">
      <c r="A170" s="24">
        <v>1145</v>
      </c>
      <c r="B170" s="24" t="s">
        <v>305</v>
      </c>
      <c r="C170" s="24" t="s">
        <v>15</v>
      </c>
      <c r="D170" s="24" t="s">
        <v>14</v>
      </c>
      <c r="E170" s="24" t="s">
        <v>15</v>
      </c>
      <c r="F170" s="24" t="s">
        <v>15</v>
      </c>
    </row>
    <row r="171" spans="1:6" x14ac:dyDescent="0.25">
      <c r="A171" s="24">
        <v>1241</v>
      </c>
      <c r="B171" s="24" t="s">
        <v>306</v>
      </c>
      <c r="C171" s="24" t="e">
        <v>#N/A</v>
      </c>
      <c r="D171" s="24" t="e">
        <v>#N/A</v>
      </c>
      <c r="E171" s="24" t="e">
        <v>#N/A</v>
      </c>
      <c r="F171" s="24" t="e">
        <v>#N/A</v>
      </c>
    </row>
    <row r="172" spans="1:6" x14ac:dyDescent="0.25">
      <c r="A172" s="24">
        <v>1269</v>
      </c>
      <c r="B172" s="24" t="s">
        <v>128</v>
      </c>
      <c r="C172" s="24" t="s">
        <v>14</v>
      </c>
      <c r="D172" s="24" t="s">
        <v>14</v>
      </c>
      <c r="E172" s="24" t="s">
        <v>15</v>
      </c>
      <c r="F172" s="24" t="s">
        <v>14</v>
      </c>
    </row>
    <row r="173" spans="1:6" x14ac:dyDescent="0.25">
      <c r="A173" s="24">
        <v>1269</v>
      </c>
      <c r="B173" s="24" t="s">
        <v>128</v>
      </c>
      <c r="C173" s="24" t="s">
        <v>14</v>
      </c>
      <c r="D173" s="24" t="s">
        <v>14</v>
      </c>
      <c r="E173" s="24" t="s">
        <v>15</v>
      </c>
      <c r="F173" s="24" t="s">
        <v>14</v>
      </c>
    </row>
    <row r="174" spans="1:6" x14ac:dyDescent="0.25">
      <c r="A174" s="24">
        <v>1269</v>
      </c>
      <c r="B174" s="24" t="s">
        <v>128</v>
      </c>
      <c r="C174" s="24" t="s">
        <v>14</v>
      </c>
      <c r="D174" s="24" t="s">
        <v>14</v>
      </c>
      <c r="E174" s="24" t="s">
        <v>15</v>
      </c>
      <c r="F174" s="24" t="s">
        <v>14</v>
      </c>
    </row>
    <row r="175" spans="1:6" x14ac:dyDescent="0.25">
      <c r="A175" s="24">
        <v>1295</v>
      </c>
      <c r="B175" s="24" t="s">
        <v>307</v>
      </c>
      <c r="C175" s="24" t="s">
        <v>14</v>
      </c>
      <c r="D175" s="24" t="s">
        <v>15</v>
      </c>
      <c r="E175" s="24" t="s">
        <v>14</v>
      </c>
      <c r="F175" s="24" t="s">
        <v>15</v>
      </c>
    </row>
    <row r="176" spans="1:6" x14ac:dyDescent="0.25">
      <c r="A176" s="24">
        <v>1295</v>
      </c>
      <c r="B176" s="24" t="s">
        <v>307</v>
      </c>
      <c r="C176" s="24" t="s">
        <v>14</v>
      </c>
      <c r="D176" s="24" t="s">
        <v>15</v>
      </c>
      <c r="E176" s="24" t="s">
        <v>14</v>
      </c>
      <c r="F176" s="24" t="s">
        <v>15</v>
      </c>
    </row>
    <row r="177" spans="1:6" x14ac:dyDescent="0.25">
      <c r="A177" s="24">
        <v>2246</v>
      </c>
      <c r="B177" s="24" t="s">
        <v>308</v>
      </c>
      <c r="C177" s="24" t="s">
        <v>15</v>
      </c>
      <c r="D177" s="24" t="s">
        <v>15</v>
      </c>
      <c r="E177" s="24" t="s">
        <v>15</v>
      </c>
      <c r="F177" s="24" t="s">
        <v>15</v>
      </c>
    </row>
    <row r="178" spans="1:6" x14ac:dyDescent="0.25">
      <c r="A178" s="24">
        <v>2252</v>
      </c>
      <c r="B178" s="24" t="s">
        <v>309</v>
      </c>
      <c r="C178" s="24" t="s">
        <v>14</v>
      </c>
      <c r="D178" s="24" t="s">
        <v>14</v>
      </c>
      <c r="E178" s="24" t="s">
        <v>14</v>
      </c>
      <c r="F178" s="24" t="s">
        <v>14</v>
      </c>
    </row>
    <row r="179" spans="1:6" x14ac:dyDescent="0.25">
      <c r="A179" s="24">
        <v>2252</v>
      </c>
      <c r="B179" s="24" t="s">
        <v>309</v>
      </c>
      <c r="C179" s="24" t="s">
        <v>14</v>
      </c>
      <c r="D179" s="24" t="s">
        <v>14</v>
      </c>
      <c r="E179" s="24" t="s">
        <v>14</v>
      </c>
      <c r="F179" s="24" t="s">
        <v>14</v>
      </c>
    </row>
    <row r="180" spans="1:6" x14ac:dyDescent="0.25">
      <c r="A180" s="24">
        <v>2258</v>
      </c>
      <c r="B180" s="24" t="s">
        <v>130</v>
      </c>
      <c r="C180" s="24" t="s">
        <v>14</v>
      </c>
      <c r="D180" s="24" t="s">
        <v>14</v>
      </c>
      <c r="E180" s="24" t="s">
        <v>14</v>
      </c>
      <c r="F180" s="24" t="s">
        <v>14</v>
      </c>
    </row>
    <row r="181" spans="1:6" x14ac:dyDescent="0.25">
      <c r="A181" s="24">
        <v>2258</v>
      </c>
      <c r="B181" s="24" t="s">
        <v>130</v>
      </c>
      <c r="C181" s="24" t="s">
        <v>14</v>
      </c>
      <c r="D181" s="24" t="s">
        <v>14</v>
      </c>
      <c r="E181" s="24" t="s">
        <v>14</v>
      </c>
      <c r="F181" s="24" t="s">
        <v>14</v>
      </c>
    </row>
    <row r="182" spans="1:6" x14ac:dyDescent="0.25">
      <c r="A182" s="24">
        <v>2258</v>
      </c>
      <c r="B182" s="24" t="s">
        <v>130</v>
      </c>
      <c r="C182" s="24" t="s">
        <v>14</v>
      </c>
      <c r="D182" s="24" t="s">
        <v>14</v>
      </c>
      <c r="E182" s="24" t="s">
        <v>14</v>
      </c>
      <c r="F182" s="24" t="s">
        <v>14</v>
      </c>
    </row>
    <row r="183" spans="1:6" x14ac:dyDescent="0.25">
      <c r="A183" s="24">
        <v>2264</v>
      </c>
      <c r="B183" s="24" t="s">
        <v>310</v>
      </c>
      <c r="C183" s="24" t="s">
        <v>14</v>
      </c>
      <c r="D183" s="24" t="s">
        <v>15</v>
      </c>
      <c r="E183" s="24" t="s">
        <v>14</v>
      </c>
      <c r="F183" s="24" t="s">
        <v>15</v>
      </c>
    </row>
    <row r="184" spans="1:6" x14ac:dyDescent="0.25">
      <c r="A184" s="24">
        <v>2264</v>
      </c>
      <c r="B184" s="24" t="s">
        <v>310</v>
      </c>
      <c r="C184" s="24" t="s">
        <v>14</v>
      </c>
      <c r="D184" s="24" t="s">
        <v>15</v>
      </c>
      <c r="E184" s="24" t="s">
        <v>14</v>
      </c>
      <c r="F184" s="24" t="s">
        <v>15</v>
      </c>
    </row>
    <row r="185" spans="1:6" x14ac:dyDescent="0.25">
      <c r="A185" s="24">
        <v>3171</v>
      </c>
      <c r="B185" s="24" t="s">
        <v>311</v>
      </c>
      <c r="C185" s="24" t="s">
        <v>15</v>
      </c>
      <c r="D185" s="24" t="s">
        <v>14</v>
      </c>
      <c r="E185" s="24" t="s">
        <v>15</v>
      </c>
      <c r="F185" s="24" t="s">
        <v>15</v>
      </c>
    </row>
    <row r="186" spans="1:6" x14ac:dyDescent="0.25">
      <c r="A186" s="24">
        <v>3171</v>
      </c>
      <c r="B186" s="24" t="s">
        <v>311</v>
      </c>
      <c r="C186" s="24" t="s">
        <v>15</v>
      </c>
      <c r="D186" s="24" t="s">
        <v>14</v>
      </c>
      <c r="E186" s="24" t="s">
        <v>15</v>
      </c>
      <c r="F186" s="24" t="s">
        <v>15</v>
      </c>
    </row>
    <row r="187" spans="1:6" x14ac:dyDescent="0.25">
      <c r="A187" s="24">
        <v>3263</v>
      </c>
      <c r="B187" s="24" t="s">
        <v>312</v>
      </c>
      <c r="C187" s="24" t="s">
        <v>14</v>
      </c>
      <c r="D187" s="24" t="s">
        <v>14</v>
      </c>
      <c r="E187" s="24" t="s">
        <v>14</v>
      </c>
      <c r="F187" s="24" t="s">
        <v>14</v>
      </c>
    </row>
    <row r="188" spans="1:6" x14ac:dyDescent="0.25">
      <c r="A188" s="24">
        <v>3263</v>
      </c>
      <c r="B188" s="24" t="s">
        <v>312</v>
      </c>
      <c r="C188" s="24" t="s">
        <v>14</v>
      </c>
      <c r="D188" s="24" t="s">
        <v>14</v>
      </c>
      <c r="E188" s="24" t="s">
        <v>14</v>
      </c>
      <c r="F188" s="24" t="s">
        <v>14</v>
      </c>
    </row>
    <row r="189" spans="1:6" x14ac:dyDescent="0.25">
      <c r="A189" s="24">
        <v>4138</v>
      </c>
      <c r="B189" s="24" t="s">
        <v>27</v>
      </c>
      <c r="C189" s="24" t="e">
        <v>#N/A</v>
      </c>
      <c r="D189" s="24" t="e">
        <v>#N/A</v>
      </c>
      <c r="E189" s="24" t="e">
        <v>#N/A</v>
      </c>
      <c r="F189" s="24" t="e">
        <v>#N/A</v>
      </c>
    </row>
    <row r="190" spans="1:6" x14ac:dyDescent="0.25">
      <c r="A190" s="24">
        <v>4138</v>
      </c>
      <c r="B190" s="24" t="s">
        <v>27</v>
      </c>
      <c r="C190" s="24" t="e">
        <v>#N/A</v>
      </c>
      <c r="D190" s="24" t="e">
        <v>#N/A</v>
      </c>
      <c r="E190" s="24" t="e">
        <v>#N/A</v>
      </c>
      <c r="F190" s="24" t="e">
        <v>#N/A</v>
      </c>
    </row>
    <row r="191" spans="1:6" x14ac:dyDescent="0.25">
      <c r="A191" s="24">
        <v>4250</v>
      </c>
      <c r="B191" s="24" t="s">
        <v>313</v>
      </c>
      <c r="C191" s="24" t="e">
        <v>#N/A</v>
      </c>
      <c r="D191" s="24" t="e">
        <v>#N/A</v>
      </c>
      <c r="E191" s="24" t="e">
        <v>#N/A</v>
      </c>
      <c r="F191" s="24" t="e">
        <v>#N/A</v>
      </c>
    </row>
    <row r="192" spans="1:6" x14ac:dyDescent="0.25">
      <c r="A192" s="24">
        <v>4250</v>
      </c>
      <c r="B192" s="24" t="s">
        <v>313</v>
      </c>
      <c r="C192" s="24" t="e">
        <v>#N/A</v>
      </c>
      <c r="D192" s="24" t="e">
        <v>#N/A</v>
      </c>
      <c r="E192" s="24" t="e">
        <v>#N/A</v>
      </c>
      <c r="F192" s="24" t="e">
        <v>#N/A</v>
      </c>
    </row>
    <row r="193" spans="1:6" x14ac:dyDescent="0.25">
      <c r="A193" s="24">
        <v>5244</v>
      </c>
      <c r="B193" s="24" t="s">
        <v>314</v>
      </c>
      <c r="C193" s="24" t="s">
        <v>14</v>
      </c>
      <c r="D193" s="24" t="s">
        <v>15</v>
      </c>
      <c r="E193" s="24" t="s">
        <v>15</v>
      </c>
      <c r="F193" s="24" t="s">
        <v>15</v>
      </c>
    </row>
    <row r="194" spans="1:6" x14ac:dyDescent="0.25">
      <c r="A194" s="24">
        <v>5244</v>
      </c>
      <c r="B194" s="24" t="s">
        <v>314</v>
      </c>
      <c r="C194" s="24" t="s">
        <v>14</v>
      </c>
      <c r="D194" s="24" t="s">
        <v>15</v>
      </c>
      <c r="E194" s="24" t="s">
        <v>15</v>
      </c>
      <c r="F194" s="24" t="s">
        <v>15</v>
      </c>
    </row>
    <row r="195" spans="1:6" x14ac:dyDescent="0.25">
      <c r="A195" s="24">
        <v>5253</v>
      </c>
      <c r="B195" s="24" t="s">
        <v>132</v>
      </c>
      <c r="C195" s="24" t="s">
        <v>15</v>
      </c>
      <c r="D195" s="24" t="s">
        <v>14</v>
      </c>
      <c r="E195" s="24" t="s">
        <v>15</v>
      </c>
      <c r="F195" s="24" t="s">
        <v>15</v>
      </c>
    </row>
    <row r="196" spans="1:6" x14ac:dyDescent="0.25">
      <c r="A196" s="24">
        <v>5253</v>
      </c>
      <c r="B196" s="24" t="s">
        <v>132</v>
      </c>
      <c r="C196" s="24" t="s">
        <v>15</v>
      </c>
      <c r="D196" s="24" t="s">
        <v>14</v>
      </c>
      <c r="E196" s="24" t="s">
        <v>15</v>
      </c>
      <c r="F196" s="24" t="s">
        <v>15</v>
      </c>
    </row>
    <row r="197" spans="1:6" x14ac:dyDescent="0.25">
      <c r="A197" s="24">
        <v>5253</v>
      </c>
      <c r="B197" s="24" t="s">
        <v>132</v>
      </c>
      <c r="C197" s="24" t="s">
        <v>15</v>
      </c>
      <c r="D197" s="24" t="s">
        <v>14</v>
      </c>
      <c r="E197" s="24" t="s">
        <v>15</v>
      </c>
      <c r="F197" s="24" t="s">
        <v>15</v>
      </c>
    </row>
    <row r="198" spans="1:6" x14ac:dyDescent="0.25">
      <c r="A198" s="24">
        <v>5255</v>
      </c>
      <c r="B198" s="24" t="s">
        <v>315</v>
      </c>
      <c r="C198" s="24" t="s">
        <v>15</v>
      </c>
      <c r="D198" s="24" t="s">
        <v>15</v>
      </c>
      <c r="E198" s="24" t="s">
        <v>15</v>
      </c>
      <c r="F198" s="24" t="s">
        <v>15</v>
      </c>
    </row>
    <row r="199" spans="1:6" x14ac:dyDescent="0.25">
      <c r="A199" s="24">
        <v>5255</v>
      </c>
      <c r="B199" s="24" t="s">
        <v>315</v>
      </c>
      <c r="C199" s="24" t="s">
        <v>15</v>
      </c>
      <c r="D199" s="24" t="s">
        <v>15</v>
      </c>
      <c r="E199" s="24" t="s">
        <v>15</v>
      </c>
      <c r="F199" s="24" t="s">
        <v>15</v>
      </c>
    </row>
    <row r="200" spans="1:6" x14ac:dyDescent="0.25">
      <c r="A200" s="24">
        <v>6129</v>
      </c>
      <c r="B200" s="24" t="s">
        <v>134</v>
      </c>
      <c r="C200" s="24" t="s">
        <v>14</v>
      </c>
      <c r="D200" s="24" t="s">
        <v>14</v>
      </c>
      <c r="E200" s="24" t="s">
        <v>15</v>
      </c>
      <c r="F200" s="24" t="s">
        <v>15</v>
      </c>
    </row>
    <row r="201" spans="1:6" x14ac:dyDescent="0.25">
      <c r="A201" s="24">
        <v>6129</v>
      </c>
      <c r="B201" s="24" t="s">
        <v>134</v>
      </c>
      <c r="C201" s="24" t="s">
        <v>14</v>
      </c>
      <c r="D201" s="24" t="s">
        <v>14</v>
      </c>
      <c r="E201" s="24" t="s">
        <v>15</v>
      </c>
      <c r="F201" s="24" t="s">
        <v>15</v>
      </c>
    </row>
    <row r="202" spans="1:6" x14ac:dyDescent="0.25">
      <c r="A202" s="24">
        <v>6129</v>
      </c>
      <c r="B202" s="24" t="s">
        <v>134</v>
      </c>
      <c r="C202" s="24" t="s">
        <v>14</v>
      </c>
      <c r="D202" s="24" t="s">
        <v>14</v>
      </c>
      <c r="E202" s="24" t="s">
        <v>15</v>
      </c>
      <c r="F202" s="24" t="s">
        <v>15</v>
      </c>
    </row>
    <row r="203" spans="1:6" x14ac:dyDescent="0.25">
      <c r="A203" s="24">
        <v>6132</v>
      </c>
      <c r="B203" s="24" t="s">
        <v>316</v>
      </c>
      <c r="C203" s="24" t="s">
        <v>15</v>
      </c>
      <c r="D203" s="24" t="s">
        <v>15</v>
      </c>
      <c r="E203" s="24" t="s">
        <v>15</v>
      </c>
      <c r="F203" s="24" t="s">
        <v>15</v>
      </c>
    </row>
    <row r="204" spans="1:6" x14ac:dyDescent="0.25">
      <c r="A204" s="24">
        <v>6132</v>
      </c>
      <c r="B204" s="24" t="s">
        <v>316</v>
      </c>
      <c r="C204" s="24" t="s">
        <v>15</v>
      </c>
      <c r="D204" s="24" t="s">
        <v>15</v>
      </c>
      <c r="E204" s="24" t="s">
        <v>15</v>
      </c>
      <c r="F204" s="24" t="s">
        <v>15</v>
      </c>
    </row>
    <row r="205" spans="1:6" x14ac:dyDescent="0.25">
      <c r="A205" s="24">
        <v>6247</v>
      </c>
      <c r="B205" s="24" t="s">
        <v>136</v>
      </c>
      <c r="C205" s="24" t="s">
        <v>14</v>
      </c>
      <c r="D205" s="24" t="s">
        <v>15</v>
      </c>
      <c r="E205" s="24" t="s">
        <v>14</v>
      </c>
      <c r="F205" s="24" t="s">
        <v>14</v>
      </c>
    </row>
    <row r="206" spans="1:6" x14ac:dyDescent="0.25">
      <c r="A206" s="24">
        <v>6247</v>
      </c>
      <c r="B206" s="24" t="s">
        <v>136</v>
      </c>
      <c r="C206" s="24" t="s">
        <v>14</v>
      </c>
      <c r="D206" s="24" t="s">
        <v>15</v>
      </c>
      <c r="E206" s="24" t="s">
        <v>14</v>
      </c>
      <c r="F206" s="24" t="s">
        <v>14</v>
      </c>
    </row>
    <row r="207" spans="1:6" x14ac:dyDescent="0.25">
      <c r="A207" s="24">
        <v>6247</v>
      </c>
      <c r="B207" s="24" t="s">
        <v>136</v>
      </c>
      <c r="C207" s="24" t="s">
        <v>14</v>
      </c>
      <c r="D207" s="24" t="s">
        <v>15</v>
      </c>
      <c r="E207" s="24" t="s">
        <v>14</v>
      </c>
      <c r="F207" s="24" t="s">
        <v>14</v>
      </c>
    </row>
    <row r="208" spans="1:6" x14ac:dyDescent="0.25">
      <c r="A208" s="24">
        <v>6251</v>
      </c>
      <c r="B208" s="24" t="s">
        <v>317</v>
      </c>
      <c r="C208" s="24" t="s">
        <v>15</v>
      </c>
      <c r="D208" s="24" t="s">
        <v>15</v>
      </c>
      <c r="E208" s="24" t="s">
        <v>15</v>
      </c>
      <c r="F208" s="24" t="s">
        <v>15</v>
      </c>
    </row>
    <row r="209" spans="1:6" x14ac:dyDescent="0.25">
      <c r="A209" s="24">
        <v>6251</v>
      </c>
      <c r="B209" s="24" t="s">
        <v>317</v>
      </c>
      <c r="C209" s="24" t="s">
        <v>15</v>
      </c>
      <c r="D209" s="24" t="s">
        <v>15</v>
      </c>
      <c r="E209" s="24" t="s">
        <v>15</v>
      </c>
      <c r="F209" s="24" t="s">
        <v>15</v>
      </c>
    </row>
    <row r="210" spans="1:6" x14ac:dyDescent="0.25">
      <c r="A210" s="24">
        <v>6254</v>
      </c>
      <c r="B210" s="24" t="s">
        <v>138</v>
      </c>
      <c r="C210" s="24" t="s">
        <v>15</v>
      </c>
      <c r="D210" s="24" t="s">
        <v>15</v>
      </c>
      <c r="E210" s="24" t="s">
        <v>15</v>
      </c>
      <c r="F210" s="24" t="s">
        <v>15</v>
      </c>
    </row>
    <row r="211" spans="1:6" x14ac:dyDescent="0.25">
      <c r="A211" s="24">
        <v>6254</v>
      </c>
      <c r="B211" s="24" t="s">
        <v>138</v>
      </c>
      <c r="C211" s="24" t="s">
        <v>15</v>
      </c>
      <c r="D211" s="24" t="s">
        <v>15</v>
      </c>
      <c r="E211" s="24" t="s">
        <v>15</v>
      </c>
      <c r="F211" s="24" t="s">
        <v>15</v>
      </c>
    </row>
    <row r="212" spans="1:6" x14ac:dyDescent="0.25">
      <c r="A212" s="24">
        <v>6254</v>
      </c>
      <c r="B212" s="24" t="s">
        <v>138</v>
      </c>
      <c r="C212" s="24" t="s">
        <v>15</v>
      </c>
      <c r="D212" s="24" t="s">
        <v>15</v>
      </c>
      <c r="E212" s="24" t="s">
        <v>15</v>
      </c>
      <c r="F212" s="24" t="s">
        <v>15</v>
      </c>
    </row>
    <row r="213" spans="1:6" x14ac:dyDescent="0.25">
      <c r="A213" s="24">
        <v>6260</v>
      </c>
      <c r="B213" s="24" t="s">
        <v>140</v>
      </c>
      <c r="C213" s="24" t="s">
        <v>14</v>
      </c>
      <c r="D213" s="24" t="s">
        <v>15</v>
      </c>
      <c r="E213" s="24" t="s">
        <v>15</v>
      </c>
      <c r="F213" s="24" t="s">
        <v>15</v>
      </c>
    </row>
    <row r="214" spans="1:6" x14ac:dyDescent="0.25">
      <c r="A214" s="24">
        <v>6260</v>
      </c>
      <c r="B214" s="24" t="s">
        <v>140</v>
      </c>
      <c r="C214" s="24" t="s">
        <v>14</v>
      </c>
      <c r="D214" s="24" t="s">
        <v>15</v>
      </c>
      <c r="E214" s="24" t="s">
        <v>15</v>
      </c>
      <c r="F214" s="24" t="s">
        <v>15</v>
      </c>
    </row>
    <row r="215" spans="1:6" x14ac:dyDescent="0.25">
      <c r="A215" s="24">
        <v>6260</v>
      </c>
      <c r="B215" s="24" t="s">
        <v>140</v>
      </c>
      <c r="C215" s="24" t="s">
        <v>14</v>
      </c>
      <c r="D215" s="24" t="s">
        <v>15</v>
      </c>
      <c r="E215" s="24" t="s">
        <v>15</v>
      </c>
      <c r="F215" s="24" t="s">
        <v>15</v>
      </c>
    </row>
    <row r="216" spans="1:6" x14ac:dyDescent="0.25">
      <c r="A216" s="24">
        <v>7139</v>
      </c>
      <c r="B216" s="24" t="s">
        <v>28</v>
      </c>
      <c r="C216" s="24" t="s">
        <v>14</v>
      </c>
      <c r="D216" s="24" t="s">
        <v>14</v>
      </c>
      <c r="E216" s="24" t="s">
        <v>14</v>
      </c>
      <c r="F216" s="24" t="s">
        <v>15</v>
      </c>
    </row>
    <row r="217" spans="1:6" x14ac:dyDescent="0.25">
      <c r="A217" s="24">
        <v>7139</v>
      </c>
      <c r="B217" s="24" t="s">
        <v>28</v>
      </c>
      <c r="C217" s="24" t="s">
        <v>14</v>
      </c>
      <c r="D217" s="24" t="s">
        <v>14</v>
      </c>
      <c r="E217" s="24" t="s">
        <v>14</v>
      </c>
      <c r="F217" s="24" t="s">
        <v>15</v>
      </c>
    </row>
    <row r="218" spans="1:6" x14ac:dyDescent="0.25">
      <c r="A218" s="24">
        <v>7143</v>
      </c>
      <c r="B218" s="24" t="s">
        <v>318</v>
      </c>
      <c r="C218" s="24" t="s">
        <v>15</v>
      </c>
      <c r="D218" s="24" t="s">
        <v>15</v>
      </c>
      <c r="E218" s="24" t="s">
        <v>15</v>
      </c>
      <c r="F218" s="24" t="s">
        <v>15</v>
      </c>
    </row>
    <row r="219" spans="1:6" x14ac:dyDescent="0.25">
      <c r="A219" s="24">
        <v>7143</v>
      </c>
      <c r="B219" s="24" t="s">
        <v>318</v>
      </c>
      <c r="C219" s="24" t="s">
        <v>15</v>
      </c>
      <c r="D219" s="24" t="s">
        <v>15</v>
      </c>
      <c r="E219" s="24" t="s">
        <v>15</v>
      </c>
      <c r="F219" s="24" t="s">
        <v>15</v>
      </c>
    </row>
    <row r="220" spans="1:6" x14ac:dyDescent="0.25">
      <c r="A220" s="24">
        <v>7144</v>
      </c>
      <c r="B220" s="24" t="s">
        <v>142</v>
      </c>
      <c r="C220" s="24" t="s">
        <v>14</v>
      </c>
      <c r="D220" s="24" t="s">
        <v>15</v>
      </c>
      <c r="E220" s="24" t="s">
        <v>14</v>
      </c>
      <c r="F220" s="24" t="s">
        <v>14</v>
      </c>
    </row>
    <row r="221" spans="1:6" x14ac:dyDescent="0.25">
      <c r="A221" s="24">
        <v>7144</v>
      </c>
      <c r="B221" s="24" t="s">
        <v>142</v>
      </c>
      <c r="C221" s="24" t="s">
        <v>14</v>
      </c>
      <c r="D221" s="24" t="s">
        <v>15</v>
      </c>
      <c r="E221" s="24" t="s">
        <v>14</v>
      </c>
      <c r="F221" s="24" t="s">
        <v>14</v>
      </c>
    </row>
    <row r="222" spans="1:6" x14ac:dyDescent="0.25">
      <c r="A222" s="24">
        <v>7144</v>
      </c>
      <c r="B222" s="24" t="s">
        <v>142</v>
      </c>
      <c r="C222" s="24" t="s">
        <v>14</v>
      </c>
      <c r="D222" s="24" t="s">
        <v>15</v>
      </c>
      <c r="E222" s="24" t="s">
        <v>14</v>
      </c>
      <c r="F222" s="24" t="s">
        <v>14</v>
      </c>
    </row>
    <row r="223" spans="1:6" x14ac:dyDescent="0.25">
      <c r="A223" s="24">
        <v>7245</v>
      </c>
      <c r="B223" s="24" t="s">
        <v>144</v>
      </c>
      <c r="C223" s="24" t="s">
        <v>15</v>
      </c>
      <c r="D223" s="24" t="s">
        <v>14</v>
      </c>
      <c r="E223" s="24" t="s">
        <v>15</v>
      </c>
      <c r="F223" s="24" t="s">
        <v>15</v>
      </c>
    </row>
    <row r="224" spans="1:6" x14ac:dyDescent="0.25">
      <c r="A224" s="24">
        <v>7245</v>
      </c>
      <c r="B224" s="24" t="s">
        <v>144</v>
      </c>
      <c r="C224" s="24" t="s">
        <v>15</v>
      </c>
      <c r="D224" s="24" t="s">
        <v>14</v>
      </c>
      <c r="E224" s="24" t="s">
        <v>15</v>
      </c>
      <c r="F224" s="24" t="s">
        <v>15</v>
      </c>
    </row>
    <row r="225" spans="1:6" x14ac:dyDescent="0.25">
      <c r="A225" s="24">
        <v>7245</v>
      </c>
      <c r="B225" s="24" t="s">
        <v>144</v>
      </c>
      <c r="C225" s="24" t="s">
        <v>15</v>
      </c>
      <c r="D225" s="24" t="s">
        <v>14</v>
      </c>
      <c r="E225" s="24" t="s">
        <v>15</v>
      </c>
      <c r="F225" s="24" t="s">
        <v>15</v>
      </c>
    </row>
    <row r="226" spans="1:6" x14ac:dyDescent="0.25">
      <c r="A226" s="24">
        <v>7249</v>
      </c>
      <c r="B226" s="24" t="s">
        <v>319</v>
      </c>
      <c r="C226" s="24" t="s">
        <v>14</v>
      </c>
      <c r="D226" s="24" t="s">
        <v>15</v>
      </c>
      <c r="E226" s="24" t="s">
        <v>14</v>
      </c>
      <c r="F226" s="24" t="s">
        <v>14</v>
      </c>
    </row>
    <row r="227" spans="1:6" x14ac:dyDescent="0.25">
      <c r="A227" s="24">
        <v>7249</v>
      </c>
      <c r="B227" s="24" t="s">
        <v>319</v>
      </c>
      <c r="C227" s="24" t="s">
        <v>14</v>
      </c>
      <c r="D227" s="24" t="s">
        <v>15</v>
      </c>
      <c r="E227" s="24" t="s">
        <v>14</v>
      </c>
      <c r="F227" s="24" t="s">
        <v>14</v>
      </c>
    </row>
    <row r="228" spans="1:6" x14ac:dyDescent="0.25">
      <c r="A228" s="24">
        <v>7251</v>
      </c>
      <c r="B228" s="24" t="s">
        <v>320</v>
      </c>
      <c r="C228" s="24" t="s">
        <v>15</v>
      </c>
      <c r="D228" s="24" t="s">
        <v>15</v>
      </c>
      <c r="E228" s="24" t="s">
        <v>15</v>
      </c>
      <c r="F228" s="24" t="s">
        <v>15</v>
      </c>
    </row>
    <row r="229" spans="1:6" x14ac:dyDescent="0.25">
      <c r="A229" s="24">
        <v>7253</v>
      </c>
      <c r="B229" s="24" t="s">
        <v>321</v>
      </c>
      <c r="C229" s="24" t="s">
        <v>14</v>
      </c>
      <c r="D229" s="24" t="s">
        <v>14</v>
      </c>
      <c r="E229" s="24" t="s">
        <v>14</v>
      </c>
      <c r="F229" s="24" t="s">
        <v>14</v>
      </c>
    </row>
    <row r="230" spans="1:6" x14ac:dyDescent="0.25">
      <c r="A230" s="24">
        <v>7253</v>
      </c>
      <c r="B230" s="24" t="s">
        <v>321</v>
      </c>
      <c r="C230" s="24" t="s">
        <v>14</v>
      </c>
      <c r="D230" s="24" t="s">
        <v>14</v>
      </c>
      <c r="E230" s="24" t="s">
        <v>14</v>
      </c>
      <c r="F230" s="24" t="s">
        <v>14</v>
      </c>
    </row>
    <row r="231" spans="1:6" x14ac:dyDescent="0.25">
      <c r="A231" s="24">
        <v>7256</v>
      </c>
      <c r="B231" s="24" t="s">
        <v>322</v>
      </c>
      <c r="C231" s="24" t="s">
        <v>15</v>
      </c>
      <c r="D231" s="24" t="s">
        <v>15</v>
      </c>
      <c r="E231" s="24" t="s">
        <v>15</v>
      </c>
      <c r="F231" s="24" t="s">
        <v>15</v>
      </c>
    </row>
    <row r="232" spans="1:6" x14ac:dyDescent="0.25">
      <c r="A232" s="24">
        <v>7256</v>
      </c>
      <c r="B232" s="24" t="s">
        <v>322</v>
      </c>
      <c r="C232" s="24" t="s">
        <v>15</v>
      </c>
      <c r="D232" s="24" t="s">
        <v>15</v>
      </c>
      <c r="E232" s="24" t="s">
        <v>15</v>
      </c>
      <c r="F232" s="24" t="s">
        <v>15</v>
      </c>
    </row>
    <row r="233" spans="1:6" x14ac:dyDescent="0.25">
      <c r="A233" s="24">
        <v>7257</v>
      </c>
      <c r="B233" s="24" t="s">
        <v>323</v>
      </c>
      <c r="C233" s="24" t="s">
        <v>15</v>
      </c>
      <c r="D233" s="24" t="s">
        <v>14</v>
      </c>
      <c r="E233" s="24" t="s">
        <v>15</v>
      </c>
      <c r="F233" s="24" t="s">
        <v>15</v>
      </c>
    </row>
    <row r="234" spans="1:6" x14ac:dyDescent="0.25">
      <c r="A234" s="24">
        <v>7257</v>
      </c>
      <c r="B234" s="24" t="s">
        <v>323</v>
      </c>
      <c r="C234" s="24" t="s">
        <v>15</v>
      </c>
      <c r="D234" s="24" t="s">
        <v>14</v>
      </c>
      <c r="E234" s="24" t="s">
        <v>15</v>
      </c>
      <c r="F234" s="24" t="s">
        <v>15</v>
      </c>
    </row>
    <row r="235" spans="1:6" x14ac:dyDescent="0.25">
      <c r="A235" s="24">
        <v>8155</v>
      </c>
      <c r="B235" s="24" t="s">
        <v>324</v>
      </c>
      <c r="C235" s="24" t="s">
        <v>15</v>
      </c>
      <c r="D235" s="24" t="s">
        <v>15</v>
      </c>
      <c r="E235" s="24" t="s">
        <v>15</v>
      </c>
      <c r="F235" s="24" t="s">
        <v>15</v>
      </c>
    </row>
    <row r="236" spans="1:6" x14ac:dyDescent="0.25">
      <c r="A236" s="24">
        <v>8162</v>
      </c>
      <c r="B236" s="24" t="s">
        <v>325</v>
      </c>
      <c r="C236" s="24" t="s">
        <v>15</v>
      </c>
      <c r="D236" s="24" t="s">
        <v>15</v>
      </c>
      <c r="E236" s="24" t="s">
        <v>15</v>
      </c>
      <c r="F236" s="24" t="s">
        <v>15</v>
      </c>
    </row>
    <row r="237" spans="1:6" x14ac:dyDescent="0.25">
      <c r="A237" s="24">
        <v>8164</v>
      </c>
      <c r="B237" s="24" t="s">
        <v>326</v>
      </c>
      <c r="C237" s="24" t="s">
        <v>15</v>
      </c>
      <c r="D237" s="24" t="s">
        <v>15</v>
      </c>
      <c r="E237" s="24" t="s">
        <v>15</v>
      </c>
      <c r="F237" s="24" t="s">
        <v>15</v>
      </c>
    </row>
    <row r="238" spans="1:6" x14ac:dyDescent="0.25">
      <c r="A238" s="24">
        <v>8165</v>
      </c>
      <c r="B238" s="24" t="s">
        <v>146</v>
      </c>
      <c r="C238" s="24" t="s">
        <v>14</v>
      </c>
      <c r="D238" s="24" t="s">
        <v>15</v>
      </c>
      <c r="E238" s="24" t="s">
        <v>14</v>
      </c>
      <c r="F238" s="24" t="s">
        <v>15</v>
      </c>
    </row>
    <row r="239" spans="1:6" x14ac:dyDescent="0.25">
      <c r="A239" s="24">
        <v>8165</v>
      </c>
      <c r="B239" s="24" t="s">
        <v>146</v>
      </c>
      <c r="C239" s="24" t="s">
        <v>14</v>
      </c>
      <c r="D239" s="24" t="s">
        <v>15</v>
      </c>
      <c r="E239" s="24" t="s">
        <v>14</v>
      </c>
      <c r="F239" s="24" t="s">
        <v>15</v>
      </c>
    </row>
    <row r="240" spans="1:6" x14ac:dyDescent="0.25">
      <c r="A240" s="24">
        <v>8165</v>
      </c>
      <c r="B240" s="24" t="s">
        <v>146</v>
      </c>
      <c r="C240" s="24" t="s">
        <v>14</v>
      </c>
      <c r="D240" s="24" t="s">
        <v>15</v>
      </c>
      <c r="E240" s="24" t="s">
        <v>14</v>
      </c>
      <c r="F240" s="24" t="s">
        <v>15</v>
      </c>
    </row>
    <row r="241" spans="1:6" x14ac:dyDescent="0.25">
      <c r="A241" s="24">
        <v>8166</v>
      </c>
      <c r="B241" s="24" t="s">
        <v>327</v>
      </c>
      <c r="C241" s="24" t="s">
        <v>15</v>
      </c>
      <c r="D241" s="24" t="s">
        <v>15</v>
      </c>
      <c r="E241" s="24" t="s">
        <v>15</v>
      </c>
      <c r="F241" s="24" t="s">
        <v>15</v>
      </c>
    </row>
    <row r="242" spans="1:6" x14ac:dyDescent="0.25">
      <c r="A242" s="24">
        <v>8245</v>
      </c>
      <c r="B242" s="24" t="s">
        <v>328</v>
      </c>
      <c r="C242" s="24" t="s">
        <v>15</v>
      </c>
      <c r="D242" s="24" t="s">
        <v>15</v>
      </c>
      <c r="E242" s="24" t="s">
        <v>15</v>
      </c>
      <c r="F242" s="24" t="s">
        <v>15</v>
      </c>
    </row>
    <row r="243" spans="1:6" x14ac:dyDescent="0.25">
      <c r="A243" s="24">
        <v>8245</v>
      </c>
      <c r="B243" s="24" t="s">
        <v>328</v>
      </c>
      <c r="C243" s="24" t="s">
        <v>15</v>
      </c>
      <c r="D243" s="24" t="s">
        <v>15</v>
      </c>
      <c r="E243" s="24" t="s">
        <v>15</v>
      </c>
      <c r="F243" s="24" t="s">
        <v>15</v>
      </c>
    </row>
    <row r="244" spans="1:6" x14ac:dyDescent="0.25">
      <c r="A244" s="24">
        <v>8250</v>
      </c>
      <c r="B244" s="24" t="s">
        <v>329</v>
      </c>
      <c r="C244" s="24" t="s">
        <v>14</v>
      </c>
      <c r="D244" s="24" t="s">
        <v>14</v>
      </c>
      <c r="E244" s="24" t="s">
        <v>15</v>
      </c>
      <c r="F244" s="24" t="s">
        <v>14</v>
      </c>
    </row>
    <row r="245" spans="1:6" x14ac:dyDescent="0.25">
      <c r="A245" s="24">
        <v>8250</v>
      </c>
      <c r="B245" s="24" t="s">
        <v>329</v>
      </c>
      <c r="C245" s="24" t="s">
        <v>14</v>
      </c>
      <c r="D245" s="24" t="s">
        <v>14</v>
      </c>
      <c r="E245" s="24" t="s">
        <v>15</v>
      </c>
      <c r="F245" s="24" t="s">
        <v>14</v>
      </c>
    </row>
    <row r="246" spans="1:6" x14ac:dyDescent="0.25">
      <c r="A246" s="24">
        <v>8251</v>
      </c>
      <c r="B246" s="24" t="s">
        <v>330</v>
      </c>
      <c r="C246" s="24" t="s">
        <v>15</v>
      </c>
      <c r="D246" s="24" t="s">
        <v>15</v>
      </c>
      <c r="E246" s="24" t="s">
        <v>15</v>
      </c>
      <c r="F246" s="24" t="s">
        <v>15</v>
      </c>
    </row>
    <row r="247" spans="1:6" x14ac:dyDescent="0.25">
      <c r="A247" s="24">
        <v>8253</v>
      </c>
      <c r="B247" s="24" t="s">
        <v>148</v>
      </c>
      <c r="C247" s="24" t="s">
        <v>15</v>
      </c>
      <c r="D247" s="24" t="s">
        <v>14</v>
      </c>
      <c r="E247" s="24" t="s">
        <v>15</v>
      </c>
      <c r="F247" s="24" t="s">
        <v>14</v>
      </c>
    </row>
    <row r="248" spans="1:6" x14ac:dyDescent="0.25">
      <c r="A248" s="24">
        <v>8253</v>
      </c>
      <c r="B248" s="24" t="s">
        <v>148</v>
      </c>
      <c r="C248" s="24" t="s">
        <v>15</v>
      </c>
      <c r="D248" s="24" t="s">
        <v>14</v>
      </c>
      <c r="E248" s="24" t="s">
        <v>15</v>
      </c>
      <c r="F248" s="24" t="s">
        <v>14</v>
      </c>
    </row>
    <row r="249" spans="1:6" x14ac:dyDescent="0.25">
      <c r="A249" s="24">
        <v>8253</v>
      </c>
      <c r="B249" s="24" t="s">
        <v>148</v>
      </c>
      <c r="C249" s="24" t="s">
        <v>15</v>
      </c>
      <c r="D249" s="24" t="s">
        <v>14</v>
      </c>
      <c r="E249" s="24" t="s">
        <v>15</v>
      </c>
      <c r="F249" s="24" t="s">
        <v>14</v>
      </c>
    </row>
    <row r="250" spans="1:6" x14ac:dyDescent="0.25">
      <c r="A250" s="24">
        <v>8254</v>
      </c>
      <c r="B250" s="24" t="s">
        <v>331</v>
      </c>
      <c r="C250" s="24" t="s">
        <v>15</v>
      </c>
      <c r="D250" s="24" t="s">
        <v>15</v>
      </c>
      <c r="E250" s="24" t="s">
        <v>15</v>
      </c>
      <c r="F250" s="24" t="s">
        <v>15</v>
      </c>
    </row>
    <row r="251" spans="1:6" x14ac:dyDescent="0.25">
      <c r="A251" s="24">
        <v>8254</v>
      </c>
      <c r="B251" s="24" t="s">
        <v>331</v>
      </c>
      <c r="C251" s="24" t="s">
        <v>15</v>
      </c>
      <c r="D251" s="24" t="s">
        <v>15</v>
      </c>
      <c r="E251" s="24" t="s">
        <v>15</v>
      </c>
      <c r="F251" s="24" t="s">
        <v>15</v>
      </c>
    </row>
    <row r="252" spans="1:6" x14ac:dyDescent="0.25">
      <c r="A252" s="24">
        <v>8255</v>
      </c>
      <c r="B252" s="24" t="s">
        <v>29</v>
      </c>
      <c r="C252" s="24" t="s">
        <v>15</v>
      </c>
      <c r="D252" s="24" t="s">
        <v>15</v>
      </c>
      <c r="E252" s="24" t="s">
        <v>15</v>
      </c>
      <c r="F252" s="24" t="s">
        <v>15</v>
      </c>
    </row>
    <row r="253" spans="1:6" x14ac:dyDescent="0.25">
      <c r="A253" s="24">
        <v>8257</v>
      </c>
      <c r="B253" s="24" t="s">
        <v>332</v>
      </c>
      <c r="C253" s="24" t="s">
        <v>14</v>
      </c>
      <c r="D253" s="24" t="s">
        <v>15</v>
      </c>
      <c r="E253" s="24" t="s">
        <v>14</v>
      </c>
      <c r="F253" s="24" t="s">
        <v>15</v>
      </c>
    </row>
    <row r="254" spans="1:6" x14ac:dyDescent="0.25">
      <c r="A254" s="24">
        <v>8257</v>
      </c>
      <c r="B254" s="24" t="s">
        <v>332</v>
      </c>
      <c r="C254" s="24" t="s">
        <v>14</v>
      </c>
      <c r="D254" s="24" t="s">
        <v>15</v>
      </c>
      <c r="E254" s="24" t="s">
        <v>14</v>
      </c>
      <c r="F254" s="24" t="s">
        <v>15</v>
      </c>
    </row>
    <row r="255" spans="1:6" x14ac:dyDescent="0.25">
      <c r="A255" s="24">
        <v>8259</v>
      </c>
      <c r="B255" s="24" t="s">
        <v>299</v>
      </c>
      <c r="C255" s="24" t="s">
        <v>14</v>
      </c>
      <c r="D255" s="24" t="s">
        <v>15</v>
      </c>
      <c r="E255" s="24" t="s">
        <v>15</v>
      </c>
      <c r="F255" s="24" t="s">
        <v>15</v>
      </c>
    </row>
    <row r="256" spans="1:6" x14ac:dyDescent="0.25">
      <c r="A256" s="24">
        <v>8261</v>
      </c>
      <c r="B256" s="24" t="s">
        <v>333</v>
      </c>
      <c r="C256" s="24" t="s">
        <v>15</v>
      </c>
      <c r="D256" s="24" t="s">
        <v>15</v>
      </c>
      <c r="E256" s="24" t="s">
        <v>15</v>
      </c>
      <c r="F256" s="24" t="s">
        <v>15</v>
      </c>
    </row>
    <row r="257" spans="1:6" x14ac:dyDescent="0.25">
      <c r="A257" s="24">
        <v>8261</v>
      </c>
      <c r="B257" s="24" t="s">
        <v>333</v>
      </c>
      <c r="C257" s="24" t="s">
        <v>15</v>
      </c>
      <c r="D257" s="24" t="s">
        <v>15</v>
      </c>
      <c r="E257" s="24" t="s">
        <v>15</v>
      </c>
      <c r="F257" s="24" t="s">
        <v>15</v>
      </c>
    </row>
    <row r="258" spans="1:6" x14ac:dyDescent="0.25">
      <c r="A258" s="24">
        <v>8263</v>
      </c>
      <c r="B258" s="24" t="s">
        <v>30</v>
      </c>
      <c r="C258" s="24" t="s">
        <v>15</v>
      </c>
      <c r="D258" s="24" t="s">
        <v>15</v>
      </c>
      <c r="E258" s="24" t="s">
        <v>15</v>
      </c>
      <c r="F258" s="24" t="s">
        <v>15</v>
      </c>
    </row>
    <row r="259" spans="1:6" x14ac:dyDescent="0.25">
      <c r="A259" s="24">
        <v>8263</v>
      </c>
      <c r="B259" s="24" t="s">
        <v>30</v>
      </c>
      <c r="C259" s="24" t="s">
        <v>15</v>
      </c>
      <c r="D259" s="24" t="s">
        <v>15</v>
      </c>
      <c r="E259" s="24" t="s">
        <v>15</v>
      </c>
      <c r="F259" s="24" t="s">
        <v>15</v>
      </c>
    </row>
    <row r="260" spans="1:6" x14ac:dyDescent="0.25">
      <c r="A260" s="24">
        <v>8265</v>
      </c>
      <c r="B260" s="24" t="s">
        <v>334</v>
      </c>
      <c r="C260" s="24" t="s">
        <v>15</v>
      </c>
      <c r="D260" s="24" t="s">
        <v>15</v>
      </c>
      <c r="E260" s="24" t="s">
        <v>15</v>
      </c>
      <c r="F260" s="24" t="s">
        <v>15</v>
      </c>
    </row>
    <row r="261" spans="1:6" x14ac:dyDescent="0.25">
      <c r="A261" s="24">
        <v>8265</v>
      </c>
      <c r="B261" s="24" t="s">
        <v>334</v>
      </c>
      <c r="C261" s="24" t="s">
        <v>15</v>
      </c>
      <c r="D261" s="24" t="s">
        <v>15</v>
      </c>
      <c r="E261" s="24" t="s">
        <v>15</v>
      </c>
      <c r="F261" s="24" t="s">
        <v>15</v>
      </c>
    </row>
    <row r="262" spans="1:6" x14ac:dyDescent="0.25">
      <c r="A262" s="24">
        <v>9125</v>
      </c>
      <c r="B262" s="24" t="s">
        <v>335</v>
      </c>
      <c r="C262" s="24" t="s">
        <v>15</v>
      </c>
      <c r="D262" s="24" t="s">
        <v>15</v>
      </c>
      <c r="E262" s="24" t="s">
        <v>15</v>
      </c>
      <c r="F262" s="24" t="s">
        <v>15</v>
      </c>
    </row>
    <row r="263" spans="1:6" x14ac:dyDescent="0.25">
      <c r="A263" s="24">
        <v>9125</v>
      </c>
      <c r="B263" s="24" t="s">
        <v>335</v>
      </c>
      <c r="C263" s="24" t="s">
        <v>15</v>
      </c>
      <c r="D263" s="24" t="s">
        <v>15</v>
      </c>
      <c r="E263" s="24" t="s">
        <v>15</v>
      </c>
      <c r="F263" s="24" t="s">
        <v>15</v>
      </c>
    </row>
    <row r="264" spans="1:6" x14ac:dyDescent="0.25">
      <c r="A264" s="24">
        <v>9128</v>
      </c>
      <c r="B264" s="24" t="s">
        <v>336</v>
      </c>
      <c r="C264" s="24" t="s">
        <v>15</v>
      </c>
      <c r="D264" s="24" t="s">
        <v>15</v>
      </c>
      <c r="E264" s="24" t="s">
        <v>15</v>
      </c>
      <c r="F264" s="24" t="s">
        <v>15</v>
      </c>
    </row>
    <row r="265" spans="1:6" x14ac:dyDescent="0.25">
      <c r="A265" s="24">
        <v>9132</v>
      </c>
      <c r="B265" s="24" t="s">
        <v>337</v>
      </c>
      <c r="C265" s="24" t="s">
        <v>15</v>
      </c>
      <c r="D265" s="24" t="s">
        <v>15</v>
      </c>
      <c r="E265" s="24" t="s">
        <v>15</v>
      </c>
      <c r="F265" s="24" t="s">
        <v>15</v>
      </c>
    </row>
    <row r="266" spans="1:6" x14ac:dyDescent="0.25">
      <c r="A266" s="24">
        <v>9132</v>
      </c>
      <c r="B266" s="24" t="s">
        <v>337</v>
      </c>
      <c r="C266" s="24" t="s">
        <v>15</v>
      </c>
      <c r="D266" s="24" t="s">
        <v>15</v>
      </c>
      <c r="E266" s="24" t="s">
        <v>15</v>
      </c>
      <c r="F266" s="24" t="s">
        <v>15</v>
      </c>
    </row>
    <row r="267" spans="1:6" x14ac:dyDescent="0.25">
      <c r="A267" s="24">
        <v>9133</v>
      </c>
      <c r="B267" s="24" t="s">
        <v>338</v>
      </c>
      <c r="C267" s="24" t="s">
        <v>15</v>
      </c>
      <c r="D267" s="24" t="s">
        <v>15</v>
      </c>
      <c r="E267" s="24" t="s">
        <v>15</v>
      </c>
      <c r="F267" s="24" t="s">
        <v>15</v>
      </c>
    </row>
    <row r="268" spans="1:6" x14ac:dyDescent="0.25">
      <c r="A268" s="24">
        <v>9134</v>
      </c>
      <c r="B268" s="24" t="s">
        <v>339</v>
      </c>
      <c r="C268" s="24" t="s">
        <v>15</v>
      </c>
      <c r="D268" s="24" t="s">
        <v>15</v>
      </c>
      <c r="E268" s="24" t="s">
        <v>15</v>
      </c>
      <c r="F268" s="24" t="s">
        <v>15</v>
      </c>
    </row>
    <row r="269" spans="1:6" x14ac:dyDescent="0.25">
      <c r="A269" s="24">
        <v>9134</v>
      </c>
      <c r="B269" s="24" t="s">
        <v>339</v>
      </c>
      <c r="C269" s="24" t="s">
        <v>15</v>
      </c>
      <c r="D269" s="24" t="s">
        <v>15</v>
      </c>
      <c r="E269" s="24" t="s">
        <v>15</v>
      </c>
      <c r="F269" s="24" t="s">
        <v>15</v>
      </c>
    </row>
    <row r="270" spans="1:6" x14ac:dyDescent="0.25">
      <c r="A270" s="24">
        <v>9135</v>
      </c>
      <c r="B270" s="24" t="s">
        <v>340</v>
      </c>
      <c r="C270" s="24" t="s">
        <v>15</v>
      </c>
      <c r="D270" s="24" t="s">
        <v>15</v>
      </c>
      <c r="E270" s="24" t="s">
        <v>15</v>
      </c>
      <c r="F270" s="24" t="s">
        <v>15</v>
      </c>
    </row>
    <row r="271" spans="1:6" x14ac:dyDescent="0.25">
      <c r="A271" s="24">
        <v>9135</v>
      </c>
      <c r="B271" s="24" t="s">
        <v>340</v>
      </c>
      <c r="C271" s="24" t="s">
        <v>15</v>
      </c>
      <c r="D271" s="24" t="s">
        <v>15</v>
      </c>
      <c r="E271" s="24" t="s">
        <v>15</v>
      </c>
      <c r="F271" s="24" t="s">
        <v>15</v>
      </c>
    </row>
    <row r="272" spans="1:6" x14ac:dyDescent="0.25">
      <c r="A272" s="24">
        <v>9136</v>
      </c>
      <c r="B272" s="24" t="s">
        <v>341</v>
      </c>
      <c r="C272" s="24" t="s">
        <v>15</v>
      </c>
      <c r="D272" s="24" t="s">
        <v>15</v>
      </c>
      <c r="E272" s="24" t="s">
        <v>15</v>
      </c>
      <c r="F272" s="24" t="s">
        <v>15</v>
      </c>
    </row>
    <row r="273" spans="1:6" x14ac:dyDescent="0.25">
      <c r="A273" s="24">
        <v>9136</v>
      </c>
      <c r="B273" s="24" t="s">
        <v>341</v>
      </c>
      <c r="C273" s="24" t="s">
        <v>15</v>
      </c>
      <c r="D273" s="24" t="s">
        <v>15</v>
      </c>
      <c r="E273" s="24" t="s">
        <v>15</v>
      </c>
      <c r="F273" s="24" t="s">
        <v>15</v>
      </c>
    </row>
    <row r="274" spans="1:6" x14ac:dyDescent="0.25">
      <c r="A274" s="24">
        <v>9137</v>
      </c>
      <c r="B274" s="24" t="s">
        <v>152</v>
      </c>
      <c r="C274" s="24" t="s">
        <v>15</v>
      </c>
      <c r="D274" s="24" t="s">
        <v>15</v>
      </c>
      <c r="E274" s="24" t="s">
        <v>15</v>
      </c>
      <c r="F274" s="24" t="s">
        <v>15</v>
      </c>
    </row>
    <row r="275" spans="1:6" x14ac:dyDescent="0.25">
      <c r="A275" s="24">
        <v>9137</v>
      </c>
      <c r="B275" s="24" t="s">
        <v>152</v>
      </c>
      <c r="C275" s="24" t="s">
        <v>15</v>
      </c>
      <c r="D275" s="24" t="s">
        <v>15</v>
      </c>
      <c r="E275" s="24" t="s">
        <v>15</v>
      </c>
      <c r="F275" s="24" t="s">
        <v>15</v>
      </c>
    </row>
    <row r="276" spans="1:6" x14ac:dyDescent="0.25">
      <c r="A276" s="24">
        <v>9137</v>
      </c>
      <c r="B276" s="24" t="s">
        <v>152</v>
      </c>
      <c r="C276" s="24" t="s">
        <v>15</v>
      </c>
      <c r="D276" s="24" t="s">
        <v>15</v>
      </c>
      <c r="E276" s="24" t="s">
        <v>15</v>
      </c>
      <c r="F276" s="24" t="s">
        <v>15</v>
      </c>
    </row>
    <row r="277" spans="1:6" x14ac:dyDescent="0.25">
      <c r="A277" s="24">
        <v>9138</v>
      </c>
      <c r="B277" s="24" t="s">
        <v>342</v>
      </c>
      <c r="C277" s="24" t="s">
        <v>15</v>
      </c>
      <c r="D277" s="24" t="s">
        <v>15</v>
      </c>
      <c r="E277" s="24" t="s">
        <v>15</v>
      </c>
      <c r="F277" s="24" t="s">
        <v>15</v>
      </c>
    </row>
    <row r="278" spans="1:6" x14ac:dyDescent="0.25">
      <c r="A278" s="24">
        <v>9138</v>
      </c>
      <c r="B278" s="24" t="s">
        <v>342</v>
      </c>
      <c r="C278" s="24" t="s">
        <v>15</v>
      </c>
      <c r="D278" s="24" t="s">
        <v>15</v>
      </c>
      <c r="E278" s="24" t="s">
        <v>15</v>
      </c>
      <c r="F278" s="24" t="s">
        <v>15</v>
      </c>
    </row>
    <row r="279" spans="1:6" x14ac:dyDescent="0.25">
      <c r="A279" s="24">
        <v>9142</v>
      </c>
      <c r="B279" s="24" t="s">
        <v>343</v>
      </c>
      <c r="C279" s="24" t="s">
        <v>15</v>
      </c>
      <c r="D279" s="24" t="s">
        <v>15</v>
      </c>
      <c r="E279" s="24" t="s">
        <v>15</v>
      </c>
      <c r="F279" s="24" t="s">
        <v>15</v>
      </c>
    </row>
    <row r="280" spans="1:6" x14ac:dyDescent="0.25">
      <c r="A280" s="24">
        <v>9148</v>
      </c>
      <c r="B280" s="24" t="s">
        <v>344</v>
      </c>
      <c r="C280" s="24" t="s">
        <v>15</v>
      </c>
      <c r="D280" s="24" t="s">
        <v>15</v>
      </c>
      <c r="E280" s="24" t="s">
        <v>15</v>
      </c>
      <c r="F280" s="24" t="s">
        <v>15</v>
      </c>
    </row>
    <row r="281" spans="1:6" x14ac:dyDescent="0.25">
      <c r="A281" s="24">
        <v>9148</v>
      </c>
      <c r="B281" s="24" t="s">
        <v>344</v>
      </c>
      <c r="C281" s="24" t="s">
        <v>15</v>
      </c>
      <c r="D281" s="24" t="s">
        <v>15</v>
      </c>
      <c r="E281" s="24" t="s">
        <v>15</v>
      </c>
      <c r="F281" s="24" t="s">
        <v>15</v>
      </c>
    </row>
    <row r="282" spans="1:6" x14ac:dyDescent="0.25">
      <c r="A282" s="24">
        <v>9149</v>
      </c>
      <c r="B282" s="24" t="s">
        <v>345</v>
      </c>
      <c r="C282" s="24" t="s">
        <v>15</v>
      </c>
      <c r="D282" s="24" t="s">
        <v>15</v>
      </c>
      <c r="E282" s="24" t="s">
        <v>15</v>
      </c>
      <c r="F282" s="24" t="s">
        <v>15</v>
      </c>
    </row>
    <row r="283" spans="1:6" x14ac:dyDescent="0.25">
      <c r="A283" s="24">
        <v>9149</v>
      </c>
      <c r="B283" s="24" t="s">
        <v>345</v>
      </c>
      <c r="C283" s="24" t="s">
        <v>15</v>
      </c>
      <c r="D283" s="24" t="s">
        <v>15</v>
      </c>
      <c r="E283" s="24" t="s">
        <v>15</v>
      </c>
      <c r="F283" s="24" t="s">
        <v>15</v>
      </c>
    </row>
    <row r="284" spans="1:6" x14ac:dyDescent="0.25">
      <c r="A284" s="24">
        <v>9151</v>
      </c>
      <c r="B284" s="24" t="s">
        <v>346</v>
      </c>
      <c r="C284" s="24" t="s">
        <v>15</v>
      </c>
      <c r="D284" s="24" t="s">
        <v>15</v>
      </c>
      <c r="E284" s="24" t="s">
        <v>15</v>
      </c>
      <c r="F284" s="24" t="s">
        <v>15</v>
      </c>
    </row>
    <row r="285" spans="1:6" x14ac:dyDescent="0.25">
      <c r="A285" s="24">
        <v>9153</v>
      </c>
      <c r="B285" s="24" t="s">
        <v>154</v>
      </c>
      <c r="C285" s="24" t="s">
        <v>15</v>
      </c>
      <c r="D285" s="24" t="s">
        <v>15</v>
      </c>
      <c r="E285" s="24" t="s">
        <v>15</v>
      </c>
      <c r="F285" s="24" t="s">
        <v>15</v>
      </c>
    </row>
    <row r="286" spans="1:6" x14ac:dyDescent="0.25">
      <c r="A286" s="24">
        <v>9153</v>
      </c>
      <c r="B286" s="24" t="s">
        <v>154</v>
      </c>
      <c r="C286" s="24" t="s">
        <v>15</v>
      </c>
      <c r="D286" s="24" t="s">
        <v>15</v>
      </c>
      <c r="E286" s="24" t="s">
        <v>15</v>
      </c>
      <c r="F286" s="24" t="s">
        <v>15</v>
      </c>
    </row>
    <row r="287" spans="1:6" x14ac:dyDescent="0.25">
      <c r="A287" s="24">
        <v>9153</v>
      </c>
      <c r="B287" s="24" t="s">
        <v>154</v>
      </c>
      <c r="C287" s="24" t="s">
        <v>15</v>
      </c>
      <c r="D287" s="24" t="s">
        <v>15</v>
      </c>
      <c r="E287" s="24" t="s">
        <v>15</v>
      </c>
      <c r="F287" s="24" t="s">
        <v>15</v>
      </c>
    </row>
    <row r="288" spans="1:6" x14ac:dyDescent="0.25">
      <c r="A288" s="24">
        <v>9160</v>
      </c>
      <c r="B288" s="24" t="s">
        <v>347</v>
      </c>
      <c r="C288" s="24" t="s">
        <v>15</v>
      </c>
      <c r="D288" s="24" t="s">
        <v>15</v>
      </c>
      <c r="E288" s="24" t="s">
        <v>15</v>
      </c>
      <c r="F288" s="24" t="s">
        <v>15</v>
      </c>
    </row>
    <row r="289" spans="1:6" x14ac:dyDescent="0.25">
      <c r="A289" s="24">
        <v>9160</v>
      </c>
      <c r="B289" s="24" t="s">
        <v>347</v>
      </c>
      <c r="C289" s="24" t="s">
        <v>15</v>
      </c>
      <c r="D289" s="24" t="s">
        <v>15</v>
      </c>
      <c r="E289" s="24" t="s">
        <v>15</v>
      </c>
      <c r="F289" s="24" t="s">
        <v>15</v>
      </c>
    </row>
    <row r="290" spans="1:6" x14ac:dyDescent="0.25">
      <c r="A290" s="24">
        <v>9166</v>
      </c>
      <c r="B290" s="24" t="s">
        <v>348</v>
      </c>
      <c r="C290" s="24" t="s">
        <v>15</v>
      </c>
      <c r="D290" s="24" t="s">
        <v>15</v>
      </c>
      <c r="E290" s="24" t="s">
        <v>15</v>
      </c>
      <c r="F290" s="24" t="s">
        <v>15</v>
      </c>
    </row>
    <row r="291" spans="1:6" x14ac:dyDescent="0.25">
      <c r="A291" s="24">
        <v>9166</v>
      </c>
      <c r="B291" s="24" t="s">
        <v>348</v>
      </c>
      <c r="C291" s="24" t="s">
        <v>15</v>
      </c>
      <c r="D291" s="24" t="s">
        <v>15</v>
      </c>
      <c r="E291" s="24" t="s">
        <v>15</v>
      </c>
      <c r="F291" s="24" t="s">
        <v>15</v>
      </c>
    </row>
    <row r="292" spans="1:6" x14ac:dyDescent="0.25">
      <c r="A292" s="24">
        <v>9168</v>
      </c>
      <c r="B292" s="24" t="s">
        <v>349</v>
      </c>
      <c r="C292" s="24" t="s">
        <v>15</v>
      </c>
      <c r="D292" s="24" t="s">
        <v>15</v>
      </c>
      <c r="E292" s="24" t="s">
        <v>15</v>
      </c>
      <c r="F292" s="24" t="s">
        <v>15</v>
      </c>
    </row>
    <row r="293" spans="1:6" x14ac:dyDescent="0.25">
      <c r="A293" s="24">
        <v>9171</v>
      </c>
      <c r="B293" s="24" t="s">
        <v>350</v>
      </c>
      <c r="C293" s="24" t="s">
        <v>15</v>
      </c>
      <c r="D293" s="24" t="s">
        <v>15</v>
      </c>
      <c r="E293" s="24" t="s">
        <v>15</v>
      </c>
      <c r="F293" s="24" t="s">
        <v>15</v>
      </c>
    </row>
    <row r="294" spans="1:6" x14ac:dyDescent="0.25">
      <c r="A294" s="24">
        <v>9242</v>
      </c>
      <c r="B294" s="24" t="s">
        <v>351</v>
      </c>
      <c r="C294" s="24" t="s">
        <v>15</v>
      </c>
      <c r="D294" s="24" t="s">
        <v>15</v>
      </c>
      <c r="E294" s="24" t="s">
        <v>15</v>
      </c>
      <c r="F294" s="24" t="s">
        <v>15</v>
      </c>
    </row>
    <row r="295" spans="1:6" x14ac:dyDescent="0.25">
      <c r="A295" s="24">
        <v>9242</v>
      </c>
      <c r="B295" s="24" t="s">
        <v>351</v>
      </c>
      <c r="C295" s="24" t="s">
        <v>15</v>
      </c>
      <c r="D295" s="24" t="s">
        <v>15</v>
      </c>
      <c r="E295" s="24" t="s">
        <v>15</v>
      </c>
      <c r="F295" s="24" t="s">
        <v>15</v>
      </c>
    </row>
    <row r="296" spans="1:6" x14ac:dyDescent="0.25">
      <c r="A296" s="24">
        <v>9247</v>
      </c>
      <c r="B296" s="24" t="s">
        <v>352</v>
      </c>
      <c r="C296" s="24" t="s">
        <v>15</v>
      </c>
      <c r="D296" s="24" t="s">
        <v>15</v>
      </c>
      <c r="E296" s="24" t="s">
        <v>15</v>
      </c>
      <c r="F296" s="24" t="s">
        <v>15</v>
      </c>
    </row>
    <row r="297" spans="1:6" x14ac:dyDescent="0.25">
      <c r="A297" s="24">
        <v>9247</v>
      </c>
      <c r="B297" s="24" t="s">
        <v>352</v>
      </c>
      <c r="C297" s="24" t="s">
        <v>15</v>
      </c>
      <c r="D297" s="24" t="s">
        <v>15</v>
      </c>
      <c r="E297" s="24" t="s">
        <v>15</v>
      </c>
      <c r="F297" s="24" t="s">
        <v>15</v>
      </c>
    </row>
    <row r="298" spans="1:6" x14ac:dyDescent="0.25">
      <c r="A298" s="24">
        <v>9249</v>
      </c>
      <c r="B298" s="24" t="s">
        <v>353</v>
      </c>
      <c r="C298" s="24" t="s">
        <v>15</v>
      </c>
      <c r="D298" s="24" t="s">
        <v>15</v>
      </c>
      <c r="E298" s="24" t="s">
        <v>15</v>
      </c>
      <c r="F298" s="24" t="s">
        <v>15</v>
      </c>
    </row>
    <row r="299" spans="1:6" x14ac:dyDescent="0.25">
      <c r="A299" s="24">
        <v>9249</v>
      </c>
      <c r="B299" s="24" t="s">
        <v>353</v>
      </c>
      <c r="C299" s="24" t="s">
        <v>15</v>
      </c>
      <c r="D299" s="24" t="s">
        <v>15</v>
      </c>
      <c r="E299" s="24" t="s">
        <v>15</v>
      </c>
      <c r="F299" s="24" t="s">
        <v>15</v>
      </c>
    </row>
    <row r="300" spans="1:6" x14ac:dyDescent="0.25">
      <c r="A300" s="24">
        <v>9250</v>
      </c>
      <c r="B300" s="24" t="s">
        <v>354</v>
      </c>
      <c r="C300" s="24" t="s">
        <v>15</v>
      </c>
      <c r="D300" s="24" t="s">
        <v>15</v>
      </c>
      <c r="E300" s="24" t="s">
        <v>15</v>
      </c>
      <c r="F300" s="24" t="s">
        <v>15</v>
      </c>
    </row>
    <row r="301" spans="1:6" x14ac:dyDescent="0.25">
      <c r="A301" s="24">
        <v>9250</v>
      </c>
      <c r="B301" s="24" t="s">
        <v>354</v>
      </c>
      <c r="C301" s="24" t="s">
        <v>15</v>
      </c>
      <c r="D301" s="24" t="s">
        <v>15</v>
      </c>
      <c r="E301" s="24" t="s">
        <v>15</v>
      </c>
      <c r="F301" s="24" t="s">
        <v>15</v>
      </c>
    </row>
    <row r="302" spans="1:6" x14ac:dyDescent="0.25">
      <c r="A302" s="24">
        <v>9251</v>
      </c>
      <c r="B302" s="24" t="s">
        <v>31</v>
      </c>
      <c r="C302" s="24" t="s">
        <v>15</v>
      </c>
      <c r="D302" s="24" t="s">
        <v>15</v>
      </c>
      <c r="E302" s="24" t="s">
        <v>15</v>
      </c>
      <c r="F302" s="24" t="s">
        <v>15</v>
      </c>
    </row>
    <row r="303" spans="1:6" x14ac:dyDescent="0.25">
      <c r="A303" s="24">
        <v>9251</v>
      </c>
      <c r="B303" s="24" t="s">
        <v>31</v>
      </c>
      <c r="C303" s="24" t="s">
        <v>15</v>
      </c>
      <c r="D303" s="24" t="s">
        <v>15</v>
      </c>
      <c r="E303" s="24" t="s">
        <v>15</v>
      </c>
      <c r="F303" s="24" t="s">
        <v>15</v>
      </c>
    </row>
    <row r="304" spans="1:6" x14ac:dyDescent="0.25">
      <c r="A304" s="24">
        <v>9252</v>
      </c>
      <c r="B304" s="24" t="s">
        <v>355</v>
      </c>
      <c r="C304" s="24" t="s">
        <v>15</v>
      </c>
      <c r="D304" s="24" t="s">
        <v>15</v>
      </c>
      <c r="E304" s="24" t="s">
        <v>15</v>
      </c>
      <c r="F304" s="24" t="s">
        <v>15</v>
      </c>
    </row>
    <row r="305" spans="1:6" x14ac:dyDescent="0.25">
      <c r="A305" s="24">
        <v>9252</v>
      </c>
      <c r="B305" s="24" t="s">
        <v>355</v>
      </c>
      <c r="C305" s="24" t="s">
        <v>15</v>
      </c>
      <c r="D305" s="24" t="s">
        <v>15</v>
      </c>
      <c r="E305" s="24" t="s">
        <v>15</v>
      </c>
      <c r="F305" s="24" t="s">
        <v>15</v>
      </c>
    </row>
    <row r="306" spans="1:6" x14ac:dyDescent="0.25">
      <c r="A306" s="24">
        <v>9253</v>
      </c>
      <c r="B306" s="24" t="s">
        <v>356</v>
      </c>
      <c r="C306" s="24" t="s">
        <v>15</v>
      </c>
      <c r="D306" s="24" t="s">
        <v>15</v>
      </c>
      <c r="E306" s="24" t="s">
        <v>15</v>
      </c>
      <c r="F306" s="24" t="s">
        <v>15</v>
      </c>
    </row>
    <row r="307" spans="1:6" x14ac:dyDescent="0.25">
      <c r="A307" s="24">
        <v>9253</v>
      </c>
      <c r="B307" s="24" t="s">
        <v>356</v>
      </c>
      <c r="C307" s="24" t="s">
        <v>15</v>
      </c>
      <c r="D307" s="24" t="s">
        <v>15</v>
      </c>
      <c r="E307" s="24" t="s">
        <v>15</v>
      </c>
      <c r="F307" s="24" t="s">
        <v>15</v>
      </c>
    </row>
    <row r="308" spans="1:6" x14ac:dyDescent="0.25">
      <c r="A308" s="24">
        <v>9254</v>
      </c>
      <c r="B308" s="24" t="s">
        <v>357</v>
      </c>
      <c r="C308" s="24" t="s">
        <v>15</v>
      </c>
      <c r="D308" s="24" t="s">
        <v>15</v>
      </c>
      <c r="E308" s="24" t="s">
        <v>15</v>
      </c>
      <c r="F308" s="24" t="s">
        <v>15</v>
      </c>
    </row>
    <row r="309" spans="1:6" x14ac:dyDescent="0.25">
      <c r="A309" s="24">
        <v>9255</v>
      </c>
      <c r="B309" s="24" t="s">
        <v>358</v>
      </c>
      <c r="C309" s="24" t="s">
        <v>15</v>
      </c>
      <c r="D309" s="24" t="s">
        <v>15</v>
      </c>
      <c r="E309" s="24" t="s">
        <v>15</v>
      </c>
      <c r="F309" s="24" t="s">
        <v>15</v>
      </c>
    </row>
    <row r="310" spans="1:6" x14ac:dyDescent="0.25">
      <c r="A310" s="24">
        <v>9255</v>
      </c>
      <c r="B310" s="24" t="s">
        <v>358</v>
      </c>
      <c r="C310" s="24" t="s">
        <v>15</v>
      </c>
      <c r="D310" s="24" t="s">
        <v>15</v>
      </c>
      <c r="E310" s="24" t="s">
        <v>15</v>
      </c>
      <c r="F310" s="24" t="s">
        <v>15</v>
      </c>
    </row>
    <row r="311" spans="1:6" x14ac:dyDescent="0.25">
      <c r="A311" s="24">
        <v>9256</v>
      </c>
      <c r="B311" s="24" t="s">
        <v>32</v>
      </c>
      <c r="C311" s="24" t="s">
        <v>15</v>
      </c>
      <c r="D311" s="24" t="s">
        <v>15</v>
      </c>
      <c r="E311" s="24" t="s">
        <v>15</v>
      </c>
      <c r="F311" s="24" t="s">
        <v>15</v>
      </c>
    </row>
    <row r="312" spans="1:6" x14ac:dyDescent="0.25">
      <c r="A312" s="24">
        <v>9256</v>
      </c>
      <c r="B312" s="24" t="s">
        <v>32</v>
      </c>
      <c r="C312" s="24" t="s">
        <v>15</v>
      </c>
      <c r="D312" s="24" t="s">
        <v>15</v>
      </c>
      <c r="E312" s="24" t="s">
        <v>15</v>
      </c>
      <c r="F312" s="24" t="s">
        <v>15</v>
      </c>
    </row>
    <row r="313" spans="1:6" x14ac:dyDescent="0.25">
      <c r="A313" s="24">
        <v>9261</v>
      </c>
      <c r="B313" s="24" t="s">
        <v>33</v>
      </c>
      <c r="C313" s="24" t="s">
        <v>15</v>
      </c>
      <c r="D313" s="24" t="s">
        <v>15</v>
      </c>
      <c r="E313" s="24" t="s">
        <v>15</v>
      </c>
      <c r="F313" s="24" t="s">
        <v>15</v>
      </c>
    </row>
    <row r="314" spans="1:6" x14ac:dyDescent="0.25">
      <c r="A314" s="24">
        <v>9261</v>
      </c>
      <c r="B314" s="24" t="s">
        <v>33</v>
      </c>
      <c r="C314" s="24" t="s">
        <v>15</v>
      </c>
      <c r="D314" s="24" t="s">
        <v>15</v>
      </c>
      <c r="E314" s="24" t="s">
        <v>15</v>
      </c>
      <c r="F314" s="24" t="s">
        <v>15</v>
      </c>
    </row>
    <row r="315" spans="1:6" x14ac:dyDescent="0.25">
      <c r="A315" s="24">
        <v>9262</v>
      </c>
      <c r="B315" s="24" t="s">
        <v>34</v>
      </c>
      <c r="C315" s="24" t="s">
        <v>15</v>
      </c>
      <c r="D315" s="24" t="s">
        <v>15</v>
      </c>
      <c r="E315" s="24" t="s">
        <v>15</v>
      </c>
      <c r="F315" s="24" t="s">
        <v>15</v>
      </c>
    </row>
    <row r="316" spans="1:6" x14ac:dyDescent="0.25">
      <c r="A316" s="24">
        <v>9262</v>
      </c>
      <c r="B316" s="24" t="s">
        <v>34</v>
      </c>
      <c r="C316" s="24" t="s">
        <v>15</v>
      </c>
      <c r="D316" s="24" t="s">
        <v>15</v>
      </c>
      <c r="E316" s="24" t="s">
        <v>15</v>
      </c>
      <c r="F316" s="24" t="s">
        <v>15</v>
      </c>
    </row>
    <row r="317" spans="1:6" x14ac:dyDescent="0.25">
      <c r="A317" s="24">
        <v>9263</v>
      </c>
      <c r="B317" s="24" t="s">
        <v>359</v>
      </c>
      <c r="C317" s="24" t="s">
        <v>15</v>
      </c>
      <c r="D317" s="24" t="s">
        <v>15</v>
      </c>
      <c r="E317" s="24" t="s">
        <v>15</v>
      </c>
      <c r="F317" s="24" t="s">
        <v>15</v>
      </c>
    </row>
    <row r="318" spans="1:6" x14ac:dyDescent="0.25">
      <c r="A318" s="24">
        <v>9263</v>
      </c>
      <c r="B318" s="24" t="s">
        <v>359</v>
      </c>
      <c r="C318" s="24" t="s">
        <v>15</v>
      </c>
      <c r="D318" s="24" t="s">
        <v>15</v>
      </c>
      <c r="E318" s="24" t="s">
        <v>15</v>
      </c>
      <c r="F318" s="24" t="s">
        <v>15</v>
      </c>
    </row>
    <row r="319" spans="1:6" x14ac:dyDescent="0.25">
      <c r="A319" s="24">
        <v>9264</v>
      </c>
      <c r="B319" s="24" t="s">
        <v>35</v>
      </c>
      <c r="C319" s="24" t="s">
        <v>15</v>
      </c>
      <c r="D319" s="24" t="s">
        <v>15</v>
      </c>
      <c r="E319" s="24" t="s">
        <v>15</v>
      </c>
      <c r="F319" s="24" t="s">
        <v>15</v>
      </c>
    </row>
    <row r="320" spans="1:6" x14ac:dyDescent="0.25">
      <c r="A320" s="24">
        <v>9264</v>
      </c>
      <c r="B320" s="24" t="s">
        <v>35</v>
      </c>
      <c r="C320" s="24" t="s">
        <v>15</v>
      </c>
      <c r="D320" s="24" t="s">
        <v>15</v>
      </c>
      <c r="E320" s="24" t="s">
        <v>15</v>
      </c>
      <c r="F320" s="24" t="s">
        <v>15</v>
      </c>
    </row>
    <row r="321" spans="1:6" x14ac:dyDescent="0.25">
      <c r="A321" s="24">
        <v>9265</v>
      </c>
      <c r="B321" s="24" t="s">
        <v>36</v>
      </c>
      <c r="C321" s="24" t="s">
        <v>15</v>
      </c>
      <c r="D321" s="24" t="s">
        <v>15</v>
      </c>
      <c r="E321" s="24" t="s">
        <v>15</v>
      </c>
      <c r="F321" s="24" t="s">
        <v>15</v>
      </c>
    </row>
    <row r="322" spans="1:6" x14ac:dyDescent="0.25">
      <c r="A322" s="24">
        <v>9265</v>
      </c>
      <c r="B322" s="24" t="s">
        <v>36</v>
      </c>
      <c r="C322" s="24" t="s">
        <v>15</v>
      </c>
      <c r="D322" s="24" t="s">
        <v>15</v>
      </c>
      <c r="E322" s="24" t="s">
        <v>15</v>
      </c>
      <c r="F322" s="24" t="s">
        <v>15</v>
      </c>
    </row>
    <row r="323" spans="1:6" x14ac:dyDescent="0.25">
      <c r="A323" s="24">
        <v>9266</v>
      </c>
      <c r="B323" s="24" t="s">
        <v>37</v>
      </c>
      <c r="C323" s="24" t="s">
        <v>15</v>
      </c>
      <c r="D323" s="24" t="s">
        <v>15</v>
      </c>
      <c r="E323" s="24" t="s">
        <v>15</v>
      </c>
      <c r="F323" s="24" t="s">
        <v>15</v>
      </c>
    </row>
    <row r="324" spans="1:6" x14ac:dyDescent="0.25">
      <c r="A324" s="24">
        <v>9268</v>
      </c>
      <c r="B324" s="24" t="s">
        <v>38</v>
      </c>
      <c r="C324" s="24" t="s">
        <v>15</v>
      </c>
      <c r="D324" s="24" t="s">
        <v>15</v>
      </c>
      <c r="E324" s="24" t="s">
        <v>15</v>
      </c>
      <c r="F324" s="24" t="s">
        <v>15</v>
      </c>
    </row>
    <row r="325" spans="1:6" x14ac:dyDescent="0.25">
      <c r="A325" s="24">
        <v>9268</v>
      </c>
      <c r="B325" s="24" t="s">
        <v>38</v>
      </c>
      <c r="C325" s="24" t="s">
        <v>15</v>
      </c>
      <c r="D325" s="24" t="s">
        <v>15</v>
      </c>
      <c r="E325" s="24" t="s">
        <v>15</v>
      </c>
      <c r="F325" s="24" t="s">
        <v>15</v>
      </c>
    </row>
    <row r="326" spans="1:6" x14ac:dyDescent="0.25">
      <c r="A326" s="24">
        <v>9270</v>
      </c>
      <c r="B326" s="24" t="s">
        <v>360</v>
      </c>
      <c r="C326" s="24" t="s">
        <v>15</v>
      </c>
      <c r="D326" s="24" t="s">
        <v>15</v>
      </c>
      <c r="E326" s="24" t="s">
        <v>15</v>
      </c>
      <c r="F326" s="24" t="s">
        <v>15</v>
      </c>
    </row>
    <row r="327" spans="1:6" x14ac:dyDescent="0.25">
      <c r="A327" s="24">
        <v>9271</v>
      </c>
      <c r="B327" s="24" t="s">
        <v>156</v>
      </c>
      <c r="C327" s="24" t="s">
        <v>15</v>
      </c>
      <c r="D327" s="24" t="s">
        <v>15</v>
      </c>
      <c r="E327" s="24" t="s">
        <v>15</v>
      </c>
      <c r="F327" s="24" t="s">
        <v>15</v>
      </c>
    </row>
    <row r="328" spans="1:6" x14ac:dyDescent="0.25">
      <c r="A328" s="24">
        <v>9271</v>
      </c>
      <c r="B328" s="24" t="s">
        <v>156</v>
      </c>
      <c r="C328" s="24" t="s">
        <v>15</v>
      </c>
      <c r="D328" s="24" t="s">
        <v>15</v>
      </c>
      <c r="E328" s="24" t="s">
        <v>15</v>
      </c>
      <c r="F328" s="24" t="s">
        <v>15</v>
      </c>
    </row>
    <row r="329" spans="1:6" x14ac:dyDescent="0.25">
      <c r="A329" s="24">
        <v>9271</v>
      </c>
      <c r="B329" s="24" t="s">
        <v>156</v>
      </c>
      <c r="C329" s="24" t="s">
        <v>15</v>
      </c>
      <c r="D329" s="24" t="s">
        <v>15</v>
      </c>
      <c r="E329" s="24" t="s">
        <v>15</v>
      </c>
      <c r="F329" s="24" t="s">
        <v>15</v>
      </c>
    </row>
    <row r="330" spans="1:6" x14ac:dyDescent="0.25">
      <c r="A330" s="24">
        <v>9272</v>
      </c>
      <c r="B330" s="24" t="s">
        <v>361</v>
      </c>
      <c r="C330" s="24" t="s">
        <v>15</v>
      </c>
      <c r="D330" s="24" t="s">
        <v>15</v>
      </c>
      <c r="E330" s="24" t="s">
        <v>15</v>
      </c>
      <c r="F330" s="24" t="s">
        <v>15</v>
      </c>
    </row>
    <row r="331" spans="1:6" x14ac:dyDescent="0.25">
      <c r="A331" s="24">
        <v>9272</v>
      </c>
      <c r="B331" s="24" t="s">
        <v>361</v>
      </c>
      <c r="C331" s="24" t="s">
        <v>15</v>
      </c>
      <c r="D331" s="24" t="s">
        <v>15</v>
      </c>
      <c r="E331" s="24" t="s">
        <v>15</v>
      </c>
      <c r="F331" s="24" t="s">
        <v>15</v>
      </c>
    </row>
    <row r="332" spans="1:6" x14ac:dyDescent="0.25">
      <c r="A332" s="24">
        <v>9273</v>
      </c>
      <c r="B332" s="24" t="s">
        <v>362</v>
      </c>
      <c r="C332" s="24" t="s">
        <v>15</v>
      </c>
      <c r="D332" s="24" t="s">
        <v>15</v>
      </c>
      <c r="E332" s="24" t="s">
        <v>15</v>
      </c>
      <c r="F332" s="24" t="s">
        <v>15</v>
      </c>
    </row>
    <row r="333" spans="1:6" x14ac:dyDescent="0.25">
      <c r="A333" s="24">
        <v>9273</v>
      </c>
      <c r="B333" s="24" t="s">
        <v>362</v>
      </c>
      <c r="C333" s="24" t="s">
        <v>15</v>
      </c>
      <c r="D333" s="24" t="s">
        <v>15</v>
      </c>
      <c r="E333" s="24" t="s">
        <v>15</v>
      </c>
      <c r="F333" s="24" t="s">
        <v>15</v>
      </c>
    </row>
    <row r="334" spans="1:6" x14ac:dyDescent="0.25">
      <c r="A334" s="24">
        <v>9274</v>
      </c>
      <c r="B334" s="24" t="s">
        <v>363</v>
      </c>
      <c r="C334" s="24" t="s">
        <v>15</v>
      </c>
      <c r="D334" s="24" t="s">
        <v>15</v>
      </c>
      <c r="E334" s="24" t="s">
        <v>15</v>
      </c>
      <c r="F334" s="24" t="s">
        <v>15</v>
      </c>
    </row>
    <row r="335" spans="1:6" x14ac:dyDescent="0.25">
      <c r="A335" s="24">
        <v>9274</v>
      </c>
      <c r="B335" s="24" t="s">
        <v>363</v>
      </c>
      <c r="C335" s="24" t="s">
        <v>15</v>
      </c>
      <c r="D335" s="24" t="s">
        <v>15</v>
      </c>
      <c r="E335" s="24" t="s">
        <v>15</v>
      </c>
      <c r="F335" s="24" t="s">
        <v>15</v>
      </c>
    </row>
    <row r="336" spans="1:6" x14ac:dyDescent="0.25">
      <c r="A336" s="24">
        <v>9275</v>
      </c>
      <c r="B336" s="24" t="s">
        <v>39</v>
      </c>
      <c r="C336" s="24" t="s">
        <v>15</v>
      </c>
      <c r="D336" s="24" t="s">
        <v>15</v>
      </c>
      <c r="E336" s="24" t="s">
        <v>15</v>
      </c>
      <c r="F336" s="24" t="s">
        <v>15</v>
      </c>
    </row>
    <row r="337" spans="1:6" x14ac:dyDescent="0.25">
      <c r="A337" s="24">
        <v>9275</v>
      </c>
      <c r="B337" s="24" t="s">
        <v>39</v>
      </c>
      <c r="C337" s="24" t="s">
        <v>15</v>
      </c>
      <c r="D337" s="24" t="s">
        <v>15</v>
      </c>
      <c r="E337" s="24" t="s">
        <v>15</v>
      </c>
      <c r="F337" s="24" t="s">
        <v>15</v>
      </c>
    </row>
    <row r="338" spans="1:6" x14ac:dyDescent="0.25">
      <c r="A338" s="24">
        <v>9276</v>
      </c>
      <c r="B338" s="24" t="s">
        <v>364</v>
      </c>
      <c r="C338" s="24" t="s">
        <v>15</v>
      </c>
      <c r="D338" s="24" t="s">
        <v>15</v>
      </c>
      <c r="E338" s="24" t="s">
        <v>15</v>
      </c>
      <c r="F338" s="24" t="s">
        <v>15</v>
      </c>
    </row>
    <row r="339" spans="1:6" x14ac:dyDescent="0.25">
      <c r="A339" s="24">
        <v>9276</v>
      </c>
      <c r="B339" s="24" t="s">
        <v>364</v>
      </c>
      <c r="C339" s="24" t="s">
        <v>15</v>
      </c>
      <c r="D339" s="24" t="s">
        <v>15</v>
      </c>
      <c r="E339" s="24" t="s">
        <v>15</v>
      </c>
      <c r="F339" s="24" t="s">
        <v>15</v>
      </c>
    </row>
    <row r="340" spans="1:6" x14ac:dyDescent="0.25">
      <c r="A340" s="24">
        <v>9278</v>
      </c>
      <c r="B340" s="24" t="s">
        <v>156</v>
      </c>
      <c r="C340" s="24" t="s">
        <v>15</v>
      </c>
      <c r="D340" s="24" t="s">
        <v>15</v>
      </c>
      <c r="E340" s="24" t="s">
        <v>15</v>
      </c>
      <c r="F340" s="24" t="s">
        <v>15</v>
      </c>
    </row>
    <row r="341" spans="1:6" x14ac:dyDescent="0.25">
      <c r="A341" s="24">
        <v>9278</v>
      </c>
      <c r="B341" s="24" t="s">
        <v>156</v>
      </c>
      <c r="C341" s="24" t="s">
        <v>15</v>
      </c>
      <c r="D341" s="24" t="s">
        <v>15</v>
      </c>
      <c r="E341" s="24" t="s">
        <v>15</v>
      </c>
      <c r="F341" s="24" t="s">
        <v>15</v>
      </c>
    </row>
    <row r="342" spans="1:6" x14ac:dyDescent="0.25">
      <c r="A342" s="24">
        <v>9279</v>
      </c>
      <c r="B342" s="24" t="s">
        <v>365</v>
      </c>
      <c r="C342" s="24" t="s">
        <v>15</v>
      </c>
      <c r="D342" s="24" t="s">
        <v>15</v>
      </c>
      <c r="E342" s="24" t="s">
        <v>15</v>
      </c>
      <c r="F342" s="24" t="s">
        <v>15</v>
      </c>
    </row>
    <row r="343" spans="1:6" x14ac:dyDescent="0.25">
      <c r="A343" s="24">
        <v>9279</v>
      </c>
      <c r="B343" s="24" t="s">
        <v>365</v>
      </c>
      <c r="C343" s="24" t="s">
        <v>15</v>
      </c>
      <c r="D343" s="24" t="s">
        <v>15</v>
      </c>
      <c r="E343" s="24" t="s">
        <v>15</v>
      </c>
      <c r="F343" s="24" t="s">
        <v>15</v>
      </c>
    </row>
    <row r="344" spans="1:6" x14ac:dyDescent="0.25">
      <c r="A344" s="24">
        <v>9295</v>
      </c>
      <c r="B344" s="24" t="s">
        <v>366</v>
      </c>
      <c r="C344" s="24" t="s">
        <v>15</v>
      </c>
      <c r="D344" s="24" t="s">
        <v>15</v>
      </c>
      <c r="E344" s="24" t="s">
        <v>15</v>
      </c>
      <c r="F344" s="24" t="s">
        <v>15</v>
      </c>
    </row>
    <row r="345" spans="1:6" x14ac:dyDescent="0.25">
      <c r="A345" s="24">
        <v>9295</v>
      </c>
      <c r="B345" s="24" t="s">
        <v>366</v>
      </c>
      <c r="C345" s="24" t="s">
        <v>15</v>
      </c>
      <c r="D345" s="24" t="s">
        <v>15</v>
      </c>
      <c r="E345" s="24" t="s">
        <v>15</v>
      </c>
      <c r="F345" s="24" t="s">
        <v>15</v>
      </c>
    </row>
    <row r="346" spans="1:6" x14ac:dyDescent="0.25">
      <c r="A346" s="24">
        <v>10125</v>
      </c>
      <c r="B346" s="24" t="s">
        <v>367</v>
      </c>
      <c r="C346" s="24" t="s">
        <v>15</v>
      </c>
      <c r="D346" s="24" t="s">
        <v>15</v>
      </c>
      <c r="E346" s="24" t="s">
        <v>15</v>
      </c>
      <c r="F346" s="24" t="s">
        <v>15</v>
      </c>
    </row>
    <row r="347" spans="1:6" x14ac:dyDescent="0.25">
      <c r="A347" s="24">
        <v>10125</v>
      </c>
      <c r="B347" s="24" t="s">
        <v>367</v>
      </c>
      <c r="C347" s="24" t="s">
        <v>15</v>
      </c>
      <c r="D347" s="24" t="s">
        <v>15</v>
      </c>
      <c r="E347" s="24" t="s">
        <v>15</v>
      </c>
      <c r="F347" s="24" t="s">
        <v>15</v>
      </c>
    </row>
    <row r="348" spans="1:6" x14ac:dyDescent="0.25">
      <c r="A348" s="24">
        <v>10128</v>
      </c>
      <c r="B348" s="24" t="s">
        <v>368</v>
      </c>
      <c r="C348" s="24" t="s">
        <v>15</v>
      </c>
      <c r="D348" s="24" t="s">
        <v>15</v>
      </c>
      <c r="E348" s="24" t="s">
        <v>15</v>
      </c>
      <c r="F348" s="24" t="s">
        <v>15</v>
      </c>
    </row>
    <row r="349" spans="1:6" x14ac:dyDescent="0.25">
      <c r="A349" s="24">
        <v>10131</v>
      </c>
      <c r="B349" s="24" t="s">
        <v>369</v>
      </c>
      <c r="C349" s="24" t="s">
        <v>15</v>
      </c>
      <c r="D349" s="24" t="s">
        <v>15</v>
      </c>
      <c r="E349" s="24" t="s">
        <v>15</v>
      </c>
      <c r="F349" s="24" t="s">
        <v>15</v>
      </c>
    </row>
    <row r="350" spans="1:6" x14ac:dyDescent="0.25">
      <c r="A350" s="24">
        <v>10134</v>
      </c>
      <c r="B350" s="24" t="s">
        <v>370</v>
      </c>
      <c r="C350" s="24" t="s">
        <v>15</v>
      </c>
      <c r="D350" s="24" t="s">
        <v>15</v>
      </c>
      <c r="E350" s="24" t="s">
        <v>15</v>
      </c>
      <c r="F350" s="24" t="s">
        <v>15</v>
      </c>
    </row>
    <row r="351" spans="1:6" x14ac:dyDescent="0.25">
      <c r="A351" s="24">
        <v>10134</v>
      </c>
      <c r="B351" s="24" t="s">
        <v>370</v>
      </c>
      <c r="C351" s="24" t="s">
        <v>15</v>
      </c>
      <c r="D351" s="24" t="s">
        <v>15</v>
      </c>
      <c r="E351" s="24" t="s">
        <v>15</v>
      </c>
      <c r="F351" s="24" t="s">
        <v>15</v>
      </c>
    </row>
    <row r="352" spans="1:6" x14ac:dyDescent="0.25">
      <c r="A352" s="24">
        <v>10135</v>
      </c>
      <c r="B352" s="24" t="s">
        <v>158</v>
      </c>
      <c r="C352" s="24" t="s">
        <v>15</v>
      </c>
      <c r="D352" s="24" t="s">
        <v>15</v>
      </c>
      <c r="E352" s="24" t="s">
        <v>15</v>
      </c>
      <c r="F352" s="24" t="s">
        <v>15</v>
      </c>
    </row>
    <row r="353" spans="1:6" x14ac:dyDescent="0.25">
      <c r="A353" s="24">
        <v>10135</v>
      </c>
      <c r="B353" s="24" t="s">
        <v>158</v>
      </c>
      <c r="C353" s="24" t="s">
        <v>15</v>
      </c>
      <c r="D353" s="24" t="s">
        <v>15</v>
      </c>
      <c r="E353" s="24" t="s">
        <v>15</v>
      </c>
      <c r="F353" s="24" t="s">
        <v>15</v>
      </c>
    </row>
    <row r="354" spans="1:6" x14ac:dyDescent="0.25">
      <c r="A354" s="24">
        <v>10135</v>
      </c>
      <c r="B354" s="24" t="s">
        <v>158</v>
      </c>
      <c r="C354" s="24" t="s">
        <v>15</v>
      </c>
      <c r="D354" s="24" t="s">
        <v>15</v>
      </c>
      <c r="E354" s="24" t="s">
        <v>15</v>
      </c>
      <c r="F354" s="24" t="s">
        <v>15</v>
      </c>
    </row>
    <row r="355" spans="1:6" x14ac:dyDescent="0.25">
      <c r="A355" s="24">
        <v>10140</v>
      </c>
      <c r="B355" s="24" t="s">
        <v>371</v>
      </c>
      <c r="C355" s="24" t="s">
        <v>15</v>
      </c>
      <c r="D355" s="24" t="s">
        <v>15</v>
      </c>
      <c r="E355" s="24" t="s">
        <v>15</v>
      </c>
      <c r="F355" s="24" t="s">
        <v>15</v>
      </c>
    </row>
    <row r="356" spans="1:6" x14ac:dyDescent="0.25">
      <c r="A356" s="24">
        <v>10140</v>
      </c>
      <c r="B356" s="24" t="s">
        <v>371</v>
      </c>
      <c r="C356" s="24" t="s">
        <v>15</v>
      </c>
      <c r="D356" s="24" t="s">
        <v>15</v>
      </c>
      <c r="E356" s="24" t="s">
        <v>15</v>
      </c>
      <c r="F356" s="24" t="s">
        <v>15</v>
      </c>
    </row>
    <row r="357" spans="1:6" x14ac:dyDescent="0.25">
      <c r="A357" s="24">
        <v>10144</v>
      </c>
      <c r="B357" s="24" t="s">
        <v>160</v>
      </c>
      <c r="C357" s="24" t="s">
        <v>15</v>
      </c>
      <c r="D357" s="24" t="s">
        <v>15</v>
      </c>
      <c r="E357" s="24" t="s">
        <v>15</v>
      </c>
      <c r="F357" s="24" t="s">
        <v>15</v>
      </c>
    </row>
    <row r="358" spans="1:6" x14ac:dyDescent="0.25">
      <c r="A358" s="24">
        <v>10144</v>
      </c>
      <c r="B358" s="24" t="s">
        <v>160</v>
      </c>
      <c r="C358" s="24" t="s">
        <v>15</v>
      </c>
      <c r="D358" s="24" t="s">
        <v>15</v>
      </c>
      <c r="E358" s="24" t="s">
        <v>15</v>
      </c>
      <c r="F358" s="24" t="s">
        <v>15</v>
      </c>
    </row>
    <row r="359" spans="1:6" x14ac:dyDescent="0.25">
      <c r="A359" s="24">
        <v>10144</v>
      </c>
      <c r="B359" s="24" t="s">
        <v>160</v>
      </c>
      <c r="C359" s="24" t="s">
        <v>15</v>
      </c>
      <c r="D359" s="24" t="s">
        <v>15</v>
      </c>
      <c r="E359" s="24" t="s">
        <v>15</v>
      </c>
      <c r="F359" s="24" t="s">
        <v>15</v>
      </c>
    </row>
    <row r="360" spans="1:6" x14ac:dyDescent="0.25">
      <c r="A360" s="24">
        <v>10146</v>
      </c>
      <c r="B360" s="24" t="s">
        <v>162</v>
      </c>
      <c r="C360" s="24" t="s">
        <v>15</v>
      </c>
      <c r="D360" s="24" t="s">
        <v>15</v>
      </c>
      <c r="E360" s="24" t="s">
        <v>15</v>
      </c>
      <c r="F360" s="24" t="s">
        <v>15</v>
      </c>
    </row>
    <row r="361" spans="1:6" x14ac:dyDescent="0.25">
      <c r="A361" s="24">
        <v>10146</v>
      </c>
      <c r="B361" s="24" t="s">
        <v>162</v>
      </c>
      <c r="C361" s="24" t="s">
        <v>15</v>
      </c>
      <c r="D361" s="24" t="s">
        <v>15</v>
      </c>
      <c r="E361" s="24" t="s">
        <v>15</v>
      </c>
      <c r="F361" s="24" t="s">
        <v>15</v>
      </c>
    </row>
    <row r="362" spans="1:6" x14ac:dyDescent="0.25">
      <c r="A362" s="24">
        <v>10146</v>
      </c>
      <c r="B362" s="24" t="s">
        <v>162</v>
      </c>
      <c r="C362" s="24" t="s">
        <v>15</v>
      </c>
      <c r="D362" s="24" t="s">
        <v>15</v>
      </c>
      <c r="E362" s="24" t="s">
        <v>15</v>
      </c>
      <c r="F362" s="24" t="s">
        <v>15</v>
      </c>
    </row>
    <row r="363" spans="1:6" x14ac:dyDescent="0.25">
      <c r="A363" s="24">
        <v>10147</v>
      </c>
      <c r="B363" s="24" t="s">
        <v>164</v>
      </c>
      <c r="C363" s="24" t="s">
        <v>15</v>
      </c>
      <c r="D363" s="24" t="s">
        <v>15</v>
      </c>
      <c r="E363" s="24" t="s">
        <v>15</v>
      </c>
      <c r="F363" s="24" t="s">
        <v>15</v>
      </c>
    </row>
    <row r="364" spans="1:6" x14ac:dyDescent="0.25">
      <c r="A364" s="24">
        <v>10147</v>
      </c>
      <c r="B364" s="24" t="s">
        <v>164</v>
      </c>
      <c r="C364" s="24" t="s">
        <v>15</v>
      </c>
      <c r="D364" s="24" t="s">
        <v>15</v>
      </c>
      <c r="E364" s="24" t="s">
        <v>15</v>
      </c>
      <c r="F364" s="24" t="s">
        <v>15</v>
      </c>
    </row>
    <row r="365" spans="1:6" x14ac:dyDescent="0.25">
      <c r="A365" s="24">
        <v>10147</v>
      </c>
      <c r="B365" s="24" t="s">
        <v>164</v>
      </c>
      <c r="C365" s="24" t="s">
        <v>15</v>
      </c>
      <c r="D365" s="24" t="s">
        <v>15</v>
      </c>
      <c r="E365" s="24" t="s">
        <v>15</v>
      </c>
      <c r="F365" s="24" t="s">
        <v>15</v>
      </c>
    </row>
    <row r="366" spans="1:6" x14ac:dyDescent="0.25">
      <c r="A366" s="24">
        <v>10149</v>
      </c>
      <c r="B366" s="24" t="s">
        <v>166</v>
      </c>
      <c r="C366" s="24" t="s">
        <v>15</v>
      </c>
      <c r="D366" s="24" t="s">
        <v>15</v>
      </c>
      <c r="E366" s="24" t="s">
        <v>15</v>
      </c>
      <c r="F366" s="24" t="s">
        <v>15</v>
      </c>
    </row>
    <row r="367" spans="1:6" x14ac:dyDescent="0.25">
      <c r="A367" s="24">
        <v>10149</v>
      </c>
      <c r="B367" s="24" t="s">
        <v>166</v>
      </c>
      <c r="C367" s="24" t="s">
        <v>15</v>
      </c>
      <c r="D367" s="24" t="s">
        <v>15</v>
      </c>
      <c r="E367" s="24" t="s">
        <v>15</v>
      </c>
      <c r="F367" s="24" t="s">
        <v>15</v>
      </c>
    </row>
    <row r="368" spans="1:6" x14ac:dyDescent="0.25">
      <c r="A368" s="24">
        <v>10149</v>
      </c>
      <c r="B368" s="24" t="s">
        <v>166</v>
      </c>
      <c r="C368" s="24" t="s">
        <v>15</v>
      </c>
      <c r="D368" s="24" t="s">
        <v>15</v>
      </c>
      <c r="E368" s="24" t="s">
        <v>15</v>
      </c>
      <c r="F368" s="24" t="s">
        <v>15</v>
      </c>
    </row>
    <row r="369" spans="1:6" x14ac:dyDescent="0.25">
      <c r="A369" s="24">
        <v>10150</v>
      </c>
      <c r="B369" s="24" t="s">
        <v>372</v>
      </c>
      <c r="C369" s="24" t="s">
        <v>15</v>
      </c>
      <c r="D369" s="24" t="s">
        <v>15</v>
      </c>
      <c r="E369" s="24" t="s">
        <v>15</v>
      </c>
      <c r="F369" s="24" t="s">
        <v>15</v>
      </c>
    </row>
    <row r="370" spans="1:6" x14ac:dyDescent="0.25">
      <c r="A370" s="24">
        <v>10150</v>
      </c>
      <c r="B370" s="24" t="s">
        <v>372</v>
      </c>
      <c r="C370" s="24" t="s">
        <v>15</v>
      </c>
      <c r="D370" s="24" t="s">
        <v>15</v>
      </c>
      <c r="E370" s="24" t="s">
        <v>15</v>
      </c>
      <c r="F370" s="24" t="s">
        <v>15</v>
      </c>
    </row>
    <row r="371" spans="1:6" x14ac:dyDescent="0.25">
      <c r="A371" s="24">
        <v>10249</v>
      </c>
      <c r="B371" s="24" t="s">
        <v>373</v>
      </c>
      <c r="C371" s="24" t="s">
        <v>15</v>
      </c>
      <c r="D371" s="24" t="s">
        <v>15</v>
      </c>
      <c r="E371" s="24" t="s">
        <v>15</v>
      </c>
      <c r="F371" s="24" t="s">
        <v>15</v>
      </c>
    </row>
    <row r="372" spans="1:6" x14ac:dyDescent="0.25">
      <c r="A372" s="24">
        <v>10249</v>
      </c>
      <c r="B372" s="24" t="s">
        <v>373</v>
      </c>
      <c r="C372" s="24" t="s">
        <v>15</v>
      </c>
      <c r="D372" s="24" t="s">
        <v>15</v>
      </c>
      <c r="E372" s="24" t="s">
        <v>15</v>
      </c>
      <c r="F372" s="24" t="s">
        <v>15</v>
      </c>
    </row>
    <row r="373" spans="1:6" x14ac:dyDescent="0.25">
      <c r="A373" s="24">
        <v>10256</v>
      </c>
      <c r="B373" s="24" t="s">
        <v>374</v>
      </c>
      <c r="C373" s="24" t="s">
        <v>15</v>
      </c>
      <c r="D373" s="24" t="s">
        <v>15</v>
      </c>
      <c r="E373" s="24" t="s">
        <v>15</v>
      </c>
      <c r="F373" s="24" t="s">
        <v>15</v>
      </c>
    </row>
    <row r="374" spans="1:6" x14ac:dyDescent="0.25">
      <c r="A374" s="24">
        <v>10256</v>
      </c>
      <c r="B374" s="24" t="s">
        <v>374</v>
      </c>
      <c r="C374" s="24" t="s">
        <v>15</v>
      </c>
      <c r="D374" s="24" t="s">
        <v>15</v>
      </c>
      <c r="E374" s="24" t="s">
        <v>15</v>
      </c>
      <c r="F374" s="24" t="s">
        <v>15</v>
      </c>
    </row>
    <row r="375" spans="1:6" x14ac:dyDescent="0.25">
      <c r="A375" s="24">
        <v>10257</v>
      </c>
      <c r="B375" s="24" t="s">
        <v>374</v>
      </c>
      <c r="C375" s="24" t="s">
        <v>15</v>
      </c>
      <c r="D375" s="24" t="s">
        <v>15</v>
      </c>
      <c r="E375" s="24" t="s">
        <v>15</v>
      </c>
      <c r="F375" s="24" t="s">
        <v>15</v>
      </c>
    </row>
    <row r="376" spans="1:6" x14ac:dyDescent="0.25">
      <c r="A376" s="24">
        <v>10257</v>
      </c>
      <c r="B376" s="24" t="s">
        <v>374</v>
      </c>
      <c r="C376" s="24" t="s">
        <v>15</v>
      </c>
      <c r="D376" s="24" t="s">
        <v>15</v>
      </c>
      <c r="E376" s="24" t="s">
        <v>15</v>
      </c>
      <c r="F376" s="24" t="s">
        <v>15</v>
      </c>
    </row>
    <row r="377" spans="1:6" x14ac:dyDescent="0.25">
      <c r="A377" s="24">
        <v>10259</v>
      </c>
      <c r="B377" s="24" t="s">
        <v>375</v>
      </c>
      <c r="C377" s="24" t="s">
        <v>15</v>
      </c>
      <c r="D377" s="24" t="s">
        <v>15</v>
      </c>
      <c r="E377" s="24" t="s">
        <v>15</v>
      </c>
      <c r="F377" s="24" t="s">
        <v>15</v>
      </c>
    </row>
    <row r="378" spans="1:6" x14ac:dyDescent="0.25">
      <c r="A378" s="24">
        <v>10259</v>
      </c>
      <c r="B378" s="24" t="s">
        <v>375</v>
      </c>
      <c r="C378" s="24" t="s">
        <v>15</v>
      </c>
      <c r="D378" s="24" t="s">
        <v>15</v>
      </c>
      <c r="E378" s="24" t="s">
        <v>15</v>
      </c>
      <c r="F378" s="24" t="s">
        <v>15</v>
      </c>
    </row>
    <row r="379" spans="1:6" x14ac:dyDescent="0.25">
      <c r="A379" s="24">
        <v>10262</v>
      </c>
      <c r="B379" s="24" t="s">
        <v>376</v>
      </c>
      <c r="C379" s="24" t="s">
        <v>15</v>
      </c>
      <c r="D379" s="24" t="s">
        <v>15</v>
      </c>
      <c r="E379" s="24" t="s">
        <v>15</v>
      </c>
      <c r="F379" s="24" t="s">
        <v>15</v>
      </c>
    </row>
    <row r="380" spans="1:6" x14ac:dyDescent="0.25">
      <c r="A380" s="24">
        <v>10263</v>
      </c>
      <c r="B380" s="24" t="s">
        <v>377</v>
      </c>
      <c r="C380" s="24" t="s">
        <v>15</v>
      </c>
      <c r="D380" s="24" t="s">
        <v>15</v>
      </c>
      <c r="E380" s="24" t="s">
        <v>15</v>
      </c>
      <c r="F380" s="24" t="s">
        <v>15</v>
      </c>
    </row>
    <row r="381" spans="1:6" x14ac:dyDescent="0.25">
      <c r="A381" s="24">
        <v>10263</v>
      </c>
      <c r="B381" s="24" t="s">
        <v>377</v>
      </c>
      <c r="C381" s="24" t="s">
        <v>15</v>
      </c>
      <c r="D381" s="24" t="s">
        <v>15</v>
      </c>
      <c r="E381" s="24" t="s">
        <v>15</v>
      </c>
      <c r="F381" s="24" t="s">
        <v>15</v>
      </c>
    </row>
    <row r="382" spans="1:6" x14ac:dyDescent="0.25">
      <c r="A382" s="24">
        <v>10264</v>
      </c>
      <c r="B382" s="24" t="s">
        <v>378</v>
      </c>
      <c r="C382" s="24" t="s">
        <v>15</v>
      </c>
      <c r="D382" s="24" t="s">
        <v>15</v>
      </c>
      <c r="E382" s="24" t="s">
        <v>15</v>
      </c>
      <c r="F382" s="24" t="s">
        <v>15</v>
      </c>
    </row>
    <row r="383" spans="1:6" x14ac:dyDescent="0.25">
      <c r="A383" s="24">
        <v>10264</v>
      </c>
      <c r="B383" s="24" t="s">
        <v>378</v>
      </c>
      <c r="C383" s="24" t="s">
        <v>15</v>
      </c>
      <c r="D383" s="24" t="s">
        <v>15</v>
      </c>
      <c r="E383" s="24" t="s">
        <v>15</v>
      </c>
      <c r="F383" s="24" t="s">
        <v>15</v>
      </c>
    </row>
    <row r="384" spans="1:6" x14ac:dyDescent="0.25">
      <c r="A384" s="24">
        <v>10265</v>
      </c>
      <c r="B384" s="24" t="s">
        <v>168</v>
      </c>
      <c r="C384" s="24" t="s">
        <v>15</v>
      </c>
      <c r="D384" s="24" t="s">
        <v>15</v>
      </c>
      <c r="E384" s="24" t="s">
        <v>15</v>
      </c>
      <c r="F384" s="24" t="s">
        <v>15</v>
      </c>
    </row>
    <row r="385" spans="1:6" x14ac:dyDescent="0.25">
      <c r="A385" s="24">
        <v>10265</v>
      </c>
      <c r="B385" s="24" t="s">
        <v>168</v>
      </c>
      <c r="C385" s="24" t="s">
        <v>15</v>
      </c>
      <c r="D385" s="24" t="s">
        <v>15</v>
      </c>
      <c r="E385" s="24" t="s">
        <v>15</v>
      </c>
      <c r="F385" s="24" t="s">
        <v>15</v>
      </c>
    </row>
    <row r="386" spans="1:6" x14ac:dyDescent="0.25">
      <c r="A386" s="24">
        <v>10265</v>
      </c>
      <c r="B386" s="24" t="s">
        <v>168</v>
      </c>
      <c r="C386" s="24" t="s">
        <v>15</v>
      </c>
      <c r="D386" s="24" t="s">
        <v>15</v>
      </c>
      <c r="E386" s="24" t="s">
        <v>15</v>
      </c>
      <c r="F386" s="24" t="s">
        <v>15</v>
      </c>
    </row>
    <row r="387" spans="1:6" x14ac:dyDescent="0.25">
      <c r="A387" s="24">
        <v>10266</v>
      </c>
      <c r="B387" s="24" t="s">
        <v>379</v>
      </c>
      <c r="C387" s="24" t="s">
        <v>15</v>
      </c>
      <c r="D387" s="24" t="s">
        <v>15</v>
      </c>
      <c r="E387" s="24" t="s">
        <v>15</v>
      </c>
      <c r="F387" s="24" t="s">
        <v>15</v>
      </c>
    </row>
    <row r="388" spans="1:6" x14ac:dyDescent="0.25">
      <c r="A388" s="24">
        <v>10266</v>
      </c>
      <c r="B388" s="24" t="s">
        <v>379</v>
      </c>
      <c r="C388" s="24" t="s">
        <v>15</v>
      </c>
      <c r="D388" s="24" t="s">
        <v>15</v>
      </c>
      <c r="E388" s="24" t="s">
        <v>15</v>
      </c>
      <c r="F388" s="24" t="s">
        <v>15</v>
      </c>
    </row>
    <row r="389" spans="1:6" x14ac:dyDescent="0.25">
      <c r="A389" s="24">
        <v>10267</v>
      </c>
      <c r="B389" s="24" t="s">
        <v>40</v>
      </c>
      <c r="C389" s="24" t="s">
        <v>15</v>
      </c>
      <c r="D389" s="24" t="s">
        <v>15</v>
      </c>
      <c r="E389" s="24" t="s">
        <v>15</v>
      </c>
      <c r="F389" s="24" t="s">
        <v>15</v>
      </c>
    </row>
    <row r="390" spans="1:6" x14ac:dyDescent="0.25">
      <c r="A390" s="24">
        <v>10267</v>
      </c>
      <c r="B390" s="24" t="s">
        <v>40</v>
      </c>
      <c r="C390" s="24" t="s">
        <v>15</v>
      </c>
      <c r="D390" s="24" t="s">
        <v>15</v>
      </c>
      <c r="E390" s="24" t="s">
        <v>15</v>
      </c>
      <c r="F390" s="24" t="s">
        <v>15</v>
      </c>
    </row>
    <row r="391" spans="1:6" x14ac:dyDescent="0.25">
      <c r="A391" s="24">
        <v>10268</v>
      </c>
      <c r="B391" s="24" t="s">
        <v>380</v>
      </c>
      <c r="C391" s="24" t="s">
        <v>15</v>
      </c>
      <c r="D391" s="24" t="s">
        <v>15</v>
      </c>
      <c r="E391" s="24" t="s">
        <v>15</v>
      </c>
      <c r="F391" s="24" t="s">
        <v>15</v>
      </c>
    </row>
    <row r="392" spans="1:6" x14ac:dyDescent="0.25">
      <c r="A392" s="24">
        <v>10268</v>
      </c>
      <c r="B392" s="24" t="s">
        <v>380</v>
      </c>
      <c r="C392" s="24" t="s">
        <v>15</v>
      </c>
      <c r="D392" s="24" t="s">
        <v>15</v>
      </c>
      <c r="E392" s="24" t="s">
        <v>15</v>
      </c>
      <c r="F392" s="24" t="s">
        <v>15</v>
      </c>
    </row>
    <row r="393" spans="1:6" x14ac:dyDescent="0.25">
      <c r="A393" s="24">
        <v>10269</v>
      </c>
      <c r="B393" s="24" t="s">
        <v>381</v>
      </c>
      <c r="C393" s="24" t="s">
        <v>15</v>
      </c>
      <c r="D393" s="24" t="s">
        <v>15</v>
      </c>
      <c r="E393" s="24" t="s">
        <v>15</v>
      </c>
      <c r="F393" s="24" t="s">
        <v>15</v>
      </c>
    </row>
    <row r="394" spans="1:6" x14ac:dyDescent="0.25">
      <c r="A394" s="24">
        <v>10269</v>
      </c>
      <c r="B394" s="24" t="s">
        <v>381</v>
      </c>
      <c r="C394" s="24" t="s">
        <v>15</v>
      </c>
      <c r="D394" s="24" t="s">
        <v>15</v>
      </c>
      <c r="E394" s="24" t="s">
        <v>15</v>
      </c>
      <c r="F394" s="24" t="s">
        <v>15</v>
      </c>
    </row>
    <row r="395" spans="1:6" x14ac:dyDescent="0.25">
      <c r="A395" s="24">
        <v>10270</v>
      </c>
      <c r="B395" s="24" t="s">
        <v>382</v>
      </c>
      <c r="C395" s="24" t="s">
        <v>15</v>
      </c>
      <c r="D395" s="24" t="s">
        <v>15</v>
      </c>
      <c r="E395" s="24" t="s">
        <v>15</v>
      </c>
      <c r="F395" s="24" t="s">
        <v>15</v>
      </c>
    </row>
    <row r="396" spans="1:6" x14ac:dyDescent="0.25">
      <c r="A396" s="24">
        <v>10270</v>
      </c>
      <c r="B396" s="24" t="s">
        <v>382</v>
      </c>
      <c r="C396" s="24" t="s">
        <v>15</v>
      </c>
      <c r="D396" s="24" t="s">
        <v>15</v>
      </c>
      <c r="E396" s="24" t="s">
        <v>15</v>
      </c>
      <c r="F396" s="24" t="s">
        <v>15</v>
      </c>
    </row>
    <row r="397" spans="1:6" x14ac:dyDescent="0.25">
      <c r="A397" s="24">
        <v>10271</v>
      </c>
      <c r="B397" s="24" t="s">
        <v>383</v>
      </c>
      <c r="C397" s="24" t="s">
        <v>15</v>
      </c>
      <c r="D397" s="24" t="s">
        <v>15</v>
      </c>
      <c r="E397" s="24" t="s">
        <v>15</v>
      </c>
      <c r="F397" s="24" t="s">
        <v>15</v>
      </c>
    </row>
    <row r="398" spans="1:6" x14ac:dyDescent="0.25">
      <c r="A398" s="24">
        <v>10271</v>
      </c>
      <c r="B398" s="24" t="s">
        <v>383</v>
      </c>
      <c r="C398" s="24" t="s">
        <v>15</v>
      </c>
      <c r="D398" s="24" t="s">
        <v>15</v>
      </c>
      <c r="E398" s="24" t="s">
        <v>15</v>
      </c>
      <c r="F398" s="24" t="s">
        <v>15</v>
      </c>
    </row>
    <row r="399" spans="1:6" x14ac:dyDescent="0.25">
      <c r="A399" s="24">
        <v>10272</v>
      </c>
      <c r="B399" s="24" t="s">
        <v>384</v>
      </c>
      <c r="C399" s="24" t="s">
        <v>15</v>
      </c>
      <c r="D399" s="24" t="s">
        <v>15</v>
      </c>
      <c r="E399" s="24" t="s">
        <v>15</v>
      </c>
      <c r="F399" s="24" t="s">
        <v>15</v>
      </c>
    </row>
    <row r="400" spans="1:6" x14ac:dyDescent="0.25">
      <c r="A400" s="24">
        <v>10272</v>
      </c>
      <c r="B400" s="24" t="s">
        <v>384</v>
      </c>
      <c r="C400" s="24" t="s">
        <v>15</v>
      </c>
      <c r="D400" s="24" t="s">
        <v>15</v>
      </c>
      <c r="E400" s="24" t="s">
        <v>15</v>
      </c>
      <c r="F400" s="24" t="s">
        <v>15</v>
      </c>
    </row>
    <row r="401" spans="1:6" x14ac:dyDescent="0.25">
      <c r="A401" s="24">
        <v>10274</v>
      </c>
      <c r="B401" s="24" t="s">
        <v>385</v>
      </c>
      <c r="C401" s="24" t="s">
        <v>15</v>
      </c>
      <c r="D401" s="24" t="s">
        <v>15</v>
      </c>
      <c r="E401" s="24" t="s">
        <v>15</v>
      </c>
      <c r="F401" s="24" t="s">
        <v>15</v>
      </c>
    </row>
    <row r="402" spans="1:6" x14ac:dyDescent="0.25">
      <c r="A402" s="24">
        <v>10274</v>
      </c>
      <c r="B402" s="24" t="s">
        <v>385</v>
      </c>
      <c r="C402" s="24" t="s">
        <v>15</v>
      </c>
      <c r="D402" s="24" t="s">
        <v>15</v>
      </c>
      <c r="E402" s="24" t="s">
        <v>15</v>
      </c>
      <c r="F402" s="24" t="s">
        <v>15</v>
      </c>
    </row>
    <row r="403" spans="1:6" x14ac:dyDescent="0.25">
      <c r="A403" s="24">
        <v>11125</v>
      </c>
      <c r="B403" s="24" t="s">
        <v>386</v>
      </c>
      <c r="C403" s="24" t="s">
        <v>15</v>
      </c>
      <c r="D403" s="24" t="s">
        <v>15</v>
      </c>
      <c r="E403" s="24" t="s">
        <v>15</v>
      </c>
      <c r="F403" s="24" t="s">
        <v>15</v>
      </c>
    </row>
    <row r="404" spans="1:6" x14ac:dyDescent="0.25">
      <c r="A404" s="24">
        <v>11126</v>
      </c>
      <c r="B404" s="24" t="s">
        <v>170</v>
      </c>
      <c r="C404" s="24" t="s">
        <v>15</v>
      </c>
      <c r="D404" s="24" t="s">
        <v>15</v>
      </c>
      <c r="E404" s="24" t="s">
        <v>15</v>
      </c>
      <c r="F404" s="24" t="s">
        <v>15</v>
      </c>
    </row>
    <row r="405" spans="1:6" x14ac:dyDescent="0.25">
      <c r="A405" s="24">
        <v>11126</v>
      </c>
      <c r="B405" s="24" t="s">
        <v>170</v>
      </c>
      <c r="C405" s="24" t="s">
        <v>15</v>
      </c>
      <c r="D405" s="24" t="s">
        <v>15</v>
      </c>
      <c r="E405" s="24" t="s">
        <v>15</v>
      </c>
      <c r="F405" s="24" t="s">
        <v>15</v>
      </c>
    </row>
    <row r="406" spans="1:6" x14ac:dyDescent="0.25">
      <c r="A406" s="24">
        <v>11126</v>
      </c>
      <c r="B406" s="24" t="s">
        <v>170</v>
      </c>
      <c r="C406" s="24" t="s">
        <v>15</v>
      </c>
      <c r="D406" s="24" t="s">
        <v>15</v>
      </c>
      <c r="E406" s="24" t="s">
        <v>15</v>
      </c>
      <c r="F406" s="24" t="s">
        <v>15</v>
      </c>
    </row>
    <row r="407" spans="1:6" x14ac:dyDescent="0.25">
      <c r="A407" s="24">
        <v>11127</v>
      </c>
      <c r="B407" s="24" t="s">
        <v>387</v>
      </c>
      <c r="C407" s="24" t="s">
        <v>15</v>
      </c>
      <c r="D407" s="24" t="s">
        <v>15</v>
      </c>
      <c r="E407" s="24" t="s">
        <v>15</v>
      </c>
      <c r="F407" s="24" t="s">
        <v>15</v>
      </c>
    </row>
    <row r="408" spans="1:6" x14ac:dyDescent="0.25">
      <c r="A408" s="24">
        <v>11127</v>
      </c>
      <c r="B408" s="24" t="s">
        <v>387</v>
      </c>
      <c r="C408" s="24" t="s">
        <v>15</v>
      </c>
      <c r="D408" s="24" t="s">
        <v>15</v>
      </c>
      <c r="E408" s="24" t="s">
        <v>15</v>
      </c>
      <c r="F408" s="24" t="s">
        <v>15</v>
      </c>
    </row>
    <row r="409" spans="1:6" x14ac:dyDescent="0.25">
      <c r="A409" s="24">
        <v>11144</v>
      </c>
      <c r="B409" s="24" t="s">
        <v>174</v>
      </c>
      <c r="C409" s="24" t="s">
        <v>15</v>
      </c>
      <c r="D409" s="24" t="s">
        <v>15</v>
      </c>
      <c r="E409" s="24" t="s">
        <v>15</v>
      </c>
      <c r="F409" s="24" t="s">
        <v>15</v>
      </c>
    </row>
    <row r="410" spans="1:6" x14ac:dyDescent="0.25">
      <c r="A410" s="24">
        <v>11144</v>
      </c>
      <c r="B410" s="24" t="s">
        <v>174</v>
      </c>
      <c r="C410" s="24" t="s">
        <v>15</v>
      </c>
      <c r="D410" s="24" t="s">
        <v>15</v>
      </c>
      <c r="E410" s="24" t="s">
        <v>15</v>
      </c>
      <c r="F410" s="24" t="s">
        <v>15</v>
      </c>
    </row>
    <row r="411" spans="1:6" x14ac:dyDescent="0.25">
      <c r="A411" s="24">
        <v>11144</v>
      </c>
      <c r="B411" s="24" t="s">
        <v>174</v>
      </c>
      <c r="C411" s="24" t="s">
        <v>15</v>
      </c>
      <c r="D411" s="24" t="s">
        <v>15</v>
      </c>
      <c r="E411" s="24" t="s">
        <v>15</v>
      </c>
      <c r="F411" s="24" t="s">
        <v>15</v>
      </c>
    </row>
    <row r="412" spans="1:6" x14ac:dyDescent="0.25">
      <c r="A412" s="24">
        <v>11243</v>
      </c>
      <c r="B412" s="24" t="s">
        <v>388</v>
      </c>
      <c r="C412" s="24" t="s">
        <v>15</v>
      </c>
      <c r="D412" s="24" t="s">
        <v>15</v>
      </c>
      <c r="E412" s="24" t="s">
        <v>15</v>
      </c>
      <c r="F412" s="24" t="s">
        <v>15</v>
      </c>
    </row>
    <row r="413" spans="1:6" x14ac:dyDescent="0.25">
      <c r="A413" s="24">
        <v>11243</v>
      </c>
      <c r="B413" s="24" t="s">
        <v>388</v>
      </c>
      <c r="C413" s="24" t="s">
        <v>15</v>
      </c>
      <c r="D413" s="24" t="s">
        <v>15</v>
      </c>
      <c r="E413" s="24" t="s">
        <v>15</v>
      </c>
      <c r="F413" s="24" t="s">
        <v>15</v>
      </c>
    </row>
    <row r="414" spans="1:6" x14ac:dyDescent="0.25">
      <c r="A414" s="24">
        <v>11244</v>
      </c>
      <c r="B414" s="24" t="s">
        <v>389</v>
      </c>
      <c r="C414" s="24" t="s">
        <v>15</v>
      </c>
      <c r="D414" s="24" t="s">
        <v>15</v>
      </c>
      <c r="E414" s="24" t="s">
        <v>15</v>
      </c>
      <c r="F414" s="24" t="s">
        <v>15</v>
      </c>
    </row>
    <row r="415" spans="1:6" x14ac:dyDescent="0.25">
      <c r="A415" s="24">
        <v>11244</v>
      </c>
      <c r="B415" s="24" t="s">
        <v>389</v>
      </c>
      <c r="C415" s="24" t="s">
        <v>15</v>
      </c>
      <c r="D415" s="24" t="s">
        <v>15</v>
      </c>
      <c r="E415" s="24" t="s">
        <v>15</v>
      </c>
      <c r="F415" s="24" t="s">
        <v>15</v>
      </c>
    </row>
    <row r="416" spans="1:6" x14ac:dyDescent="0.25">
      <c r="A416" s="24">
        <v>11244</v>
      </c>
      <c r="B416" s="24" t="s">
        <v>389</v>
      </c>
      <c r="C416" s="24" t="s">
        <v>15</v>
      </c>
      <c r="D416" s="24" t="s">
        <v>15</v>
      </c>
      <c r="E416" s="24" t="s">
        <v>15</v>
      </c>
      <c r="F416" s="24" t="s">
        <v>15</v>
      </c>
    </row>
    <row r="417" spans="1:6" x14ac:dyDescent="0.25">
      <c r="A417" s="24">
        <v>11245</v>
      </c>
      <c r="B417" s="24" t="s">
        <v>390</v>
      </c>
      <c r="C417" s="24" t="s">
        <v>15</v>
      </c>
      <c r="D417" s="24" t="s">
        <v>15</v>
      </c>
      <c r="E417" s="24" t="s">
        <v>15</v>
      </c>
      <c r="F417" s="24" t="s">
        <v>15</v>
      </c>
    </row>
    <row r="418" spans="1:6" x14ac:dyDescent="0.25">
      <c r="A418" s="24">
        <v>11245</v>
      </c>
      <c r="B418" s="24" t="s">
        <v>390</v>
      </c>
      <c r="C418" s="24" t="s">
        <v>15</v>
      </c>
      <c r="D418" s="24" t="s">
        <v>15</v>
      </c>
      <c r="E418" s="24" t="s">
        <v>15</v>
      </c>
      <c r="F418" s="24" t="s">
        <v>15</v>
      </c>
    </row>
    <row r="419" spans="1:6" x14ac:dyDescent="0.25">
      <c r="A419" s="24">
        <v>11246</v>
      </c>
      <c r="B419" s="24" t="s">
        <v>41</v>
      </c>
      <c r="C419" s="24" t="s">
        <v>15</v>
      </c>
      <c r="D419" s="24" t="s">
        <v>15</v>
      </c>
      <c r="E419" s="24" t="s">
        <v>15</v>
      </c>
      <c r="F419" s="24" t="s">
        <v>15</v>
      </c>
    </row>
    <row r="420" spans="1:6" x14ac:dyDescent="0.25">
      <c r="A420" s="24">
        <v>11246</v>
      </c>
      <c r="B420" s="24" t="s">
        <v>41</v>
      </c>
      <c r="C420" s="24" t="s">
        <v>15</v>
      </c>
      <c r="D420" s="24" t="s">
        <v>15</v>
      </c>
      <c r="E420" s="24" t="s">
        <v>15</v>
      </c>
      <c r="F420" s="24" t="s">
        <v>15</v>
      </c>
    </row>
    <row r="421" spans="1:6" x14ac:dyDescent="0.25">
      <c r="A421" s="24">
        <v>11246</v>
      </c>
      <c r="B421" s="24" t="s">
        <v>41</v>
      </c>
      <c r="C421" s="24" t="s">
        <v>15</v>
      </c>
      <c r="D421" s="24" t="s">
        <v>15</v>
      </c>
      <c r="E421" s="24" t="s">
        <v>15</v>
      </c>
      <c r="F421" s="24" t="s">
        <v>15</v>
      </c>
    </row>
    <row r="422" spans="1:6" x14ac:dyDescent="0.25">
      <c r="A422" s="24">
        <v>11247</v>
      </c>
      <c r="B422" s="24" t="s">
        <v>178</v>
      </c>
      <c r="C422" s="24" t="s">
        <v>15</v>
      </c>
      <c r="D422" s="24" t="s">
        <v>15</v>
      </c>
      <c r="E422" s="24" t="s">
        <v>15</v>
      </c>
      <c r="F422" s="24" t="s">
        <v>15</v>
      </c>
    </row>
    <row r="423" spans="1:6" x14ac:dyDescent="0.25">
      <c r="A423" s="24">
        <v>11247</v>
      </c>
      <c r="B423" s="24" t="s">
        <v>178</v>
      </c>
      <c r="C423" s="24" t="s">
        <v>15</v>
      </c>
      <c r="D423" s="24" t="s">
        <v>15</v>
      </c>
      <c r="E423" s="24" t="s">
        <v>15</v>
      </c>
      <c r="F423" s="24" t="s">
        <v>15</v>
      </c>
    </row>
    <row r="424" spans="1:6" x14ac:dyDescent="0.25">
      <c r="A424" s="24">
        <v>11247</v>
      </c>
      <c r="B424" s="24" t="s">
        <v>178</v>
      </c>
      <c r="C424" s="24" t="s">
        <v>15</v>
      </c>
      <c r="D424" s="24" t="s">
        <v>15</v>
      </c>
      <c r="E424" s="24" t="s">
        <v>15</v>
      </c>
      <c r="F424" s="24" t="s">
        <v>15</v>
      </c>
    </row>
    <row r="425" spans="1:6" x14ac:dyDescent="0.25">
      <c r="A425" s="24">
        <v>11249</v>
      </c>
      <c r="B425" s="24" t="s">
        <v>180</v>
      </c>
      <c r="C425" s="24" t="s">
        <v>15</v>
      </c>
      <c r="D425" s="24" t="s">
        <v>15</v>
      </c>
      <c r="E425" s="24" t="s">
        <v>15</v>
      </c>
      <c r="F425" s="24" t="s">
        <v>15</v>
      </c>
    </row>
    <row r="426" spans="1:6" x14ac:dyDescent="0.25">
      <c r="A426" s="24">
        <v>11249</v>
      </c>
      <c r="B426" s="24" t="s">
        <v>180</v>
      </c>
      <c r="C426" s="24" t="s">
        <v>15</v>
      </c>
      <c r="D426" s="24" t="s">
        <v>15</v>
      </c>
      <c r="E426" s="24" t="s">
        <v>15</v>
      </c>
      <c r="F426" s="24" t="s">
        <v>15</v>
      </c>
    </row>
    <row r="427" spans="1:6" x14ac:dyDescent="0.25">
      <c r="A427" s="24">
        <v>11249</v>
      </c>
      <c r="B427" s="24" t="s">
        <v>180</v>
      </c>
      <c r="C427" s="24" t="s">
        <v>15</v>
      </c>
      <c r="D427" s="24" t="s">
        <v>15</v>
      </c>
      <c r="E427" s="24" t="s">
        <v>15</v>
      </c>
      <c r="F427" s="24" t="s">
        <v>15</v>
      </c>
    </row>
    <row r="428" spans="1:6" x14ac:dyDescent="0.25">
      <c r="A428" s="24">
        <v>11251</v>
      </c>
      <c r="B428" s="24" t="s">
        <v>391</v>
      </c>
      <c r="C428" s="24" t="s">
        <v>15</v>
      </c>
      <c r="D428" s="24" t="s">
        <v>15</v>
      </c>
      <c r="E428" s="24" t="s">
        <v>15</v>
      </c>
      <c r="F428" s="24" t="s">
        <v>15</v>
      </c>
    </row>
    <row r="429" spans="1:6" x14ac:dyDescent="0.25">
      <c r="A429" s="24">
        <v>11253</v>
      </c>
      <c r="B429" s="24" t="s">
        <v>182</v>
      </c>
      <c r="C429" s="24" t="s">
        <v>15</v>
      </c>
      <c r="D429" s="24" t="s">
        <v>15</v>
      </c>
      <c r="E429" s="24" t="s">
        <v>15</v>
      </c>
      <c r="F429" s="24" t="s">
        <v>15</v>
      </c>
    </row>
    <row r="430" spans="1:6" x14ac:dyDescent="0.25">
      <c r="A430" s="24">
        <v>11253</v>
      </c>
      <c r="B430" s="24" t="s">
        <v>182</v>
      </c>
      <c r="C430" s="24" t="s">
        <v>15</v>
      </c>
      <c r="D430" s="24" t="s">
        <v>15</v>
      </c>
      <c r="E430" s="24" t="s">
        <v>15</v>
      </c>
      <c r="F430" s="24" t="s">
        <v>15</v>
      </c>
    </row>
    <row r="431" spans="1:6" x14ac:dyDescent="0.25">
      <c r="A431" s="24">
        <v>11253</v>
      </c>
      <c r="B431" s="24" t="s">
        <v>182</v>
      </c>
      <c r="C431" s="24" t="s">
        <v>15</v>
      </c>
      <c r="D431" s="24" t="s">
        <v>15</v>
      </c>
      <c r="E431" s="24" t="s">
        <v>15</v>
      </c>
      <c r="F431" s="24" t="s">
        <v>15</v>
      </c>
    </row>
    <row r="432" spans="1:6" x14ac:dyDescent="0.25">
      <c r="A432" s="24">
        <v>11254</v>
      </c>
      <c r="B432" s="24" t="s">
        <v>392</v>
      </c>
      <c r="C432" s="24" t="s">
        <v>15</v>
      </c>
      <c r="D432" s="24" t="s">
        <v>15</v>
      </c>
      <c r="E432" s="24" t="s">
        <v>15</v>
      </c>
      <c r="F432" s="24" t="s">
        <v>15</v>
      </c>
    </row>
    <row r="433" spans="1:6" x14ac:dyDescent="0.25">
      <c r="A433" s="24">
        <v>11254</v>
      </c>
      <c r="B433" s="24" t="s">
        <v>392</v>
      </c>
      <c r="C433" s="24" t="s">
        <v>15</v>
      </c>
      <c r="D433" s="24" t="s">
        <v>15</v>
      </c>
      <c r="E433" s="24" t="s">
        <v>15</v>
      </c>
      <c r="F433" s="24" t="s">
        <v>15</v>
      </c>
    </row>
    <row r="434" spans="1:6" x14ac:dyDescent="0.25">
      <c r="A434" s="24">
        <v>11255</v>
      </c>
      <c r="B434" s="24" t="s">
        <v>393</v>
      </c>
      <c r="C434" s="24" t="s">
        <v>15</v>
      </c>
      <c r="D434" s="24" t="s">
        <v>15</v>
      </c>
      <c r="E434" s="24" t="s">
        <v>15</v>
      </c>
      <c r="F434" s="24" t="s">
        <v>15</v>
      </c>
    </row>
    <row r="435" spans="1:6" x14ac:dyDescent="0.25">
      <c r="A435" s="24">
        <v>11255</v>
      </c>
      <c r="B435" s="24" t="s">
        <v>393</v>
      </c>
      <c r="C435" s="24" t="s">
        <v>15</v>
      </c>
      <c r="D435" s="24" t="s">
        <v>15</v>
      </c>
      <c r="E435" s="24" t="s">
        <v>15</v>
      </c>
      <c r="F435" s="24" t="s">
        <v>15</v>
      </c>
    </row>
    <row r="436" spans="1:6" x14ac:dyDescent="0.25">
      <c r="A436" s="24">
        <v>11257</v>
      </c>
      <c r="B436" s="24" t="s">
        <v>394</v>
      </c>
      <c r="C436" s="24" t="s">
        <v>15</v>
      </c>
      <c r="D436" s="24" t="s">
        <v>15</v>
      </c>
      <c r="E436" s="24" t="s">
        <v>15</v>
      </c>
      <c r="F436" s="24" t="s">
        <v>15</v>
      </c>
    </row>
    <row r="437" spans="1:6" x14ac:dyDescent="0.25">
      <c r="A437" s="24">
        <v>11257</v>
      </c>
      <c r="B437" s="24" t="s">
        <v>394</v>
      </c>
      <c r="C437" s="24" t="s">
        <v>15</v>
      </c>
      <c r="D437" s="24" t="s">
        <v>15</v>
      </c>
      <c r="E437" s="24" t="s">
        <v>15</v>
      </c>
      <c r="F437" s="24" t="s">
        <v>15</v>
      </c>
    </row>
    <row r="438" spans="1:6" x14ac:dyDescent="0.25">
      <c r="A438" s="24">
        <v>11258</v>
      </c>
      <c r="B438" s="24" t="s">
        <v>395</v>
      </c>
      <c r="C438" s="24" t="s">
        <v>15</v>
      </c>
      <c r="D438" s="24" t="s">
        <v>15</v>
      </c>
      <c r="E438" s="24" t="s">
        <v>15</v>
      </c>
      <c r="F438" s="24" t="s">
        <v>15</v>
      </c>
    </row>
    <row r="439" spans="1:6" x14ac:dyDescent="0.25">
      <c r="A439" s="24">
        <v>11258</v>
      </c>
      <c r="B439" s="24" t="s">
        <v>395</v>
      </c>
      <c r="C439" s="24" t="s">
        <v>15</v>
      </c>
      <c r="D439" s="24" t="s">
        <v>15</v>
      </c>
      <c r="E439" s="24" t="s">
        <v>15</v>
      </c>
      <c r="F439" s="24" t="s">
        <v>15</v>
      </c>
    </row>
    <row r="440" spans="1:6" x14ac:dyDescent="0.25">
      <c r="A440" s="24">
        <v>11259</v>
      </c>
      <c r="B440" s="24" t="s">
        <v>396</v>
      </c>
      <c r="C440" s="24" t="s">
        <v>15</v>
      </c>
      <c r="D440" s="24" t="s">
        <v>15</v>
      </c>
      <c r="E440" s="24" t="s">
        <v>15</v>
      </c>
      <c r="F440" s="24" t="s">
        <v>15</v>
      </c>
    </row>
    <row r="441" spans="1:6" x14ac:dyDescent="0.25">
      <c r="A441" s="24">
        <v>11261</v>
      </c>
      <c r="B441" s="24" t="s">
        <v>186</v>
      </c>
      <c r="C441" s="24" t="s">
        <v>15</v>
      </c>
      <c r="D441" s="24" t="s">
        <v>15</v>
      </c>
      <c r="E441" s="24" t="s">
        <v>15</v>
      </c>
      <c r="F441" s="24" t="s">
        <v>15</v>
      </c>
    </row>
    <row r="442" spans="1:6" x14ac:dyDescent="0.25">
      <c r="A442" s="24">
        <v>11261</v>
      </c>
      <c r="B442" s="24" t="s">
        <v>186</v>
      </c>
      <c r="C442" s="24" t="s">
        <v>15</v>
      </c>
      <c r="D442" s="24" t="s">
        <v>15</v>
      </c>
      <c r="E442" s="24" t="s">
        <v>15</v>
      </c>
      <c r="F442" s="24" t="s">
        <v>15</v>
      </c>
    </row>
    <row r="443" spans="1:6" x14ac:dyDescent="0.25">
      <c r="A443" s="24">
        <v>11261</v>
      </c>
      <c r="B443" s="24" t="s">
        <v>186</v>
      </c>
      <c r="C443" s="24" t="s">
        <v>15</v>
      </c>
      <c r="D443" s="24" t="s">
        <v>15</v>
      </c>
      <c r="E443" s="24" t="s">
        <v>15</v>
      </c>
      <c r="F443" s="24" t="s">
        <v>15</v>
      </c>
    </row>
    <row r="444" spans="1:6" x14ac:dyDescent="0.25">
      <c r="A444" s="24">
        <v>11262</v>
      </c>
      <c r="B444" s="24" t="s">
        <v>397</v>
      </c>
      <c r="C444" s="24" t="s">
        <v>15</v>
      </c>
      <c r="D444" s="24" t="s">
        <v>15</v>
      </c>
      <c r="E444" s="24" t="s">
        <v>15</v>
      </c>
      <c r="F444" s="24" t="s">
        <v>15</v>
      </c>
    </row>
    <row r="445" spans="1:6" x14ac:dyDescent="0.25">
      <c r="A445" s="24">
        <v>11263</v>
      </c>
      <c r="B445" s="24" t="s">
        <v>398</v>
      </c>
      <c r="C445" s="24" t="s">
        <v>15</v>
      </c>
      <c r="D445" s="24" t="s">
        <v>15</v>
      </c>
      <c r="E445" s="24" t="s">
        <v>15</v>
      </c>
      <c r="F445" s="24" t="s">
        <v>15</v>
      </c>
    </row>
    <row r="446" spans="1:6" x14ac:dyDescent="0.25">
      <c r="A446" s="24">
        <v>11263</v>
      </c>
      <c r="B446" s="24" t="s">
        <v>398</v>
      </c>
      <c r="C446" s="24" t="s">
        <v>15</v>
      </c>
      <c r="D446" s="24" t="s">
        <v>15</v>
      </c>
      <c r="E446" s="24" t="s">
        <v>15</v>
      </c>
      <c r="F446" s="24" t="s">
        <v>15</v>
      </c>
    </row>
    <row r="447" spans="1:6" x14ac:dyDescent="0.25">
      <c r="A447" s="24">
        <v>11264</v>
      </c>
      <c r="B447" s="24" t="s">
        <v>399</v>
      </c>
      <c r="C447" s="24" t="s">
        <v>15</v>
      </c>
      <c r="D447" s="24" t="s">
        <v>15</v>
      </c>
      <c r="E447" s="24" t="s">
        <v>15</v>
      </c>
      <c r="F447" s="24" t="s">
        <v>15</v>
      </c>
    </row>
    <row r="448" spans="1:6" x14ac:dyDescent="0.25">
      <c r="A448" s="24">
        <v>11264</v>
      </c>
      <c r="B448" s="24" t="s">
        <v>399</v>
      </c>
      <c r="C448" s="24" t="s">
        <v>15</v>
      </c>
      <c r="D448" s="24" t="s">
        <v>15</v>
      </c>
      <c r="E448" s="24" t="s">
        <v>15</v>
      </c>
      <c r="F448" s="24" t="s">
        <v>15</v>
      </c>
    </row>
    <row r="449" spans="1:6" x14ac:dyDescent="0.25">
      <c r="A449" s="24">
        <v>11267</v>
      </c>
      <c r="B449" s="24" t="s">
        <v>188</v>
      </c>
      <c r="C449" s="24" t="s">
        <v>15</v>
      </c>
      <c r="D449" s="24" t="s">
        <v>15</v>
      </c>
      <c r="E449" s="24" t="s">
        <v>15</v>
      </c>
      <c r="F449" s="24" t="s">
        <v>15</v>
      </c>
    </row>
    <row r="450" spans="1:6" x14ac:dyDescent="0.25">
      <c r="A450" s="24">
        <v>11267</v>
      </c>
      <c r="B450" s="24" t="s">
        <v>188</v>
      </c>
      <c r="C450" s="24" t="s">
        <v>15</v>
      </c>
      <c r="D450" s="24" t="s">
        <v>15</v>
      </c>
      <c r="E450" s="24" t="s">
        <v>15</v>
      </c>
      <c r="F450" s="24" t="s">
        <v>15</v>
      </c>
    </row>
    <row r="451" spans="1:6" x14ac:dyDescent="0.25">
      <c r="A451" s="24">
        <v>11267</v>
      </c>
      <c r="B451" s="24" t="s">
        <v>188</v>
      </c>
      <c r="C451" s="24" t="s">
        <v>15</v>
      </c>
      <c r="D451" s="24" t="s">
        <v>15</v>
      </c>
      <c r="E451" s="24" t="s">
        <v>15</v>
      </c>
      <c r="F451" s="24" t="s">
        <v>15</v>
      </c>
    </row>
    <row r="452" spans="1:6" x14ac:dyDescent="0.25">
      <c r="A452" s="24">
        <v>12125</v>
      </c>
      <c r="B452" s="24" t="s">
        <v>400</v>
      </c>
      <c r="C452" s="24" t="s">
        <v>15</v>
      </c>
      <c r="D452" s="24" t="s">
        <v>15</v>
      </c>
      <c r="E452" s="24" t="s">
        <v>15</v>
      </c>
      <c r="F452" s="24" t="s">
        <v>15</v>
      </c>
    </row>
    <row r="453" spans="1:6" x14ac:dyDescent="0.25">
      <c r="A453" s="24">
        <v>12125</v>
      </c>
      <c r="B453" s="24" t="s">
        <v>400</v>
      </c>
      <c r="C453" s="24" t="s">
        <v>15</v>
      </c>
      <c r="D453" s="24" t="s">
        <v>15</v>
      </c>
      <c r="E453" s="24" t="s">
        <v>15</v>
      </c>
      <c r="F453" s="24" t="s">
        <v>15</v>
      </c>
    </row>
    <row r="454" spans="1:6" x14ac:dyDescent="0.25">
      <c r="A454" s="24">
        <v>12156</v>
      </c>
      <c r="B454" s="24" t="s">
        <v>401</v>
      </c>
      <c r="C454" s="24" t="s">
        <v>15</v>
      </c>
      <c r="D454" s="24" t="s">
        <v>15</v>
      </c>
      <c r="E454" s="24" t="s">
        <v>15</v>
      </c>
      <c r="F454" s="24" t="s">
        <v>15</v>
      </c>
    </row>
    <row r="455" spans="1:6" x14ac:dyDescent="0.25">
      <c r="A455" s="24">
        <v>12156</v>
      </c>
      <c r="B455" s="24" t="s">
        <v>401</v>
      </c>
      <c r="C455" s="24" t="s">
        <v>15</v>
      </c>
      <c r="D455" s="24" t="s">
        <v>15</v>
      </c>
      <c r="E455" s="24" t="s">
        <v>15</v>
      </c>
      <c r="F455" s="24" t="s">
        <v>15</v>
      </c>
    </row>
    <row r="456" spans="1:6" x14ac:dyDescent="0.25">
      <c r="A456" s="24">
        <v>12242</v>
      </c>
      <c r="B456" s="24" t="s">
        <v>402</v>
      </c>
      <c r="C456" s="24" t="s">
        <v>15</v>
      </c>
      <c r="D456" s="24" t="s">
        <v>15</v>
      </c>
      <c r="E456" s="24" t="s">
        <v>15</v>
      </c>
      <c r="F456" s="24" t="s">
        <v>15</v>
      </c>
    </row>
    <row r="457" spans="1:6" x14ac:dyDescent="0.25">
      <c r="A457" s="24">
        <v>12243</v>
      </c>
      <c r="B457" s="24" t="s">
        <v>194</v>
      </c>
      <c r="C457" s="24" t="s">
        <v>15</v>
      </c>
      <c r="D457" s="24" t="s">
        <v>15</v>
      </c>
      <c r="E457" s="24" t="s">
        <v>15</v>
      </c>
      <c r="F457" s="24" t="s">
        <v>15</v>
      </c>
    </row>
    <row r="458" spans="1:6" x14ac:dyDescent="0.25">
      <c r="A458" s="24">
        <v>12243</v>
      </c>
      <c r="B458" s="24" t="s">
        <v>194</v>
      </c>
      <c r="C458" s="24" t="s">
        <v>15</v>
      </c>
      <c r="D458" s="24" t="s">
        <v>15</v>
      </c>
      <c r="E458" s="24" t="s">
        <v>15</v>
      </c>
      <c r="F458" s="24" t="s">
        <v>15</v>
      </c>
    </row>
    <row r="459" spans="1:6" x14ac:dyDescent="0.25">
      <c r="A459" s="24">
        <v>12244</v>
      </c>
      <c r="B459" s="24" t="s">
        <v>403</v>
      </c>
      <c r="C459" s="24" t="s">
        <v>15</v>
      </c>
      <c r="D459" s="24" t="s">
        <v>15</v>
      </c>
      <c r="E459" s="24" t="s">
        <v>15</v>
      </c>
      <c r="F459" s="24" t="s">
        <v>15</v>
      </c>
    </row>
    <row r="460" spans="1:6" x14ac:dyDescent="0.25">
      <c r="A460" s="24">
        <v>12244</v>
      </c>
      <c r="B460" s="24" t="s">
        <v>403</v>
      </c>
      <c r="C460" s="24" t="s">
        <v>15</v>
      </c>
      <c r="D460" s="24" t="s">
        <v>15</v>
      </c>
      <c r="E460" s="24" t="s">
        <v>15</v>
      </c>
      <c r="F460" s="24" t="s">
        <v>15</v>
      </c>
    </row>
    <row r="461" spans="1:6" x14ac:dyDescent="0.25">
      <c r="A461" s="24">
        <v>12246</v>
      </c>
      <c r="B461" s="24" t="s">
        <v>196</v>
      </c>
      <c r="C461" s="24" t="s">
        <v>15</v>
      </c>
      <c r="D461" s="24" t="s">
        <v>15</v>
      </c>
      <c r="E461" s="24" t="s">
        <v>15</v>
      </c>
      <c r="F461" s="24" t="s">
        <v>15</v>
      </c>
    </row>
    <row r="462" spans="1:6" x14ac:dyDescent="0.25">
      <c r="A462" s="24">
        <v>12246</v>
      </c>
      <c r="B462" s="24" t="s">
        <v>196</v>
      </c>
      <c r="C462" s="24" t="s">
        <v>15</v>
      </c>
      <c r="D462" s="24" t="s">
        <v>15</v>
      </c>
      <c r="E462" s="24" t="s">
        <v>15</v>
      </c>
      <c r="F462" s="24" t="s">
        <v>15</v>
      </c>
    </row>
    <row r="463" spans="1:6" x14ac:dyDescent="0.25">
      <c r="A463" s="24">
        <v>12246</v>
      </c>
      <c r="B463" s="24" t="s">
        <v>196</v>
      </c>
      <c r="C463" s="24" t="s">
        <v>15</v>
      </c>
      <c r="D463" s="24" t="s">
        <v>15</v>
      </c>
      <c r="E463" s="24" t="s">
        <v>15</v>
      </c>
      <c r="F463" s="24" t="s">
        <v>15</v>
      </c>
    </row>
    <row r="464" spans="1:6" x14ac:dyDescent="0.25">
      <c r="A464" s="24">
        <v>12247</v>
      </c>
      <c r="B464" s="24" t="s">
        <v>198</v>
      </c>
      <c r="C464" s="24" t="s">
        <v>15</v>
      </c>
      <c r="D464" s="24" t="s">
        <v>15</v>
      </c>
      <c r="E464" s="24" t="s">
        <v>15</v>
      </c>
      <c r="F464" s="24" t="s">
        <v>15</v>
      </c>
    </row>
    <row r="465" spans="1:6" x14ac:dyDescent="0.25">
      <c r="A465" s="24">
        <v>12247</v>
      </c>
      <c r="B465" s="24" t="s">
        <v>198</v>
      </c>
      <c r="C465" s="24" t="s">
        <v>15</v>
      </c>
      <c r="D465" s="24" t="s">
        <v>15</v>
      </c>
      <c r="E465" s="24" t="s">
        <v>15</v>
      </c>
      <c r="F465" s="24" t="s">
        <v>15</v>
      </c>
    </row>
    <row r="466" spans="1:6" x14ac:dyDescent="0.25">
      <c r="A466" s="24">
        <v>12250</v>
      </c>
      <c r="B466" s="24" t="s">
        <v>404</v>
      </c>
      <c r="C466" s="24" t="s">
        <v>15</v>
      </c>
      <c r="D466" s="24" t="s">
        <v>15</v>
      </c>
      <c r="E466" s="24" t="s">
        <v>15</v>
      </c>
      <c r="F466" s="24" t="s">
        <v>15</v>
      </c>
    </row>
    <row r="467" spans="1:6" x14ac:dyDescent="0.25">
      <c r="A467" s="24">
        <v>12250</v>
      </c>
      <c r="B467" s="24" t="s">
        <v>404</v>
      </c>
      <c r="C467" s="24" t="s">
        <v>15</v>
      </c>
      <c r="D467" s="24" t="s">
        <v>15</v>
      </c>
      <c r="E467" s="24" t="s">
        <v>15</v>
      </c>
      <c r="F467" s="24" t="s">
        <v>15</v>
      </c>
    </row>
    <row r="468" spans="1:6" x14ac:dyDescent="0.25">
      <c r="A468" s="24">
        <v>12252</v>
      </c>
      <c r="B468" s="24" t="s">
        <v>405</v>
      </c>
      <c r="C468" s="24" t="s">
        <v>15</v>
      </c>
      <c r="D468" s="24" t="s">
        <v>15</v>
      </c>
      <c r="E468" s="24" t="s">
        <v>15</v>
      </c>
      <c r="F468" s="24" t="s">
        <v>15</v>
      </c>
    </row>
    <row r="469" spans="1:6" x14ac:dyDescent="0.25">
      <c r="A469" s="24">
        <v>12252</v>
      </c>
      <c r="B469" s="24" t="s">
        <v>405</v>
      </c>
      <c r="C469" s="24" t="s">
        <v>15</v>
      </c>
      <c r="D469" s="24" t="s">
        <v>15</v>
      </c>
      <c r="E469" s="24" t="s">
        <v>15</v>
      </c>
      <c r="F469" s="24" t="s">
        <v>15</v>
      </c>
    </row>
    <row r="470" spans="1:6" x14ac:dyDescent="0.25">
      <c r="A470" s="24">
        <v>12253</v>
      </c>
      <c r="B470" s="24" t="s">
        <v>406</v>
      </c>
      <c r="C470" s="24" t="s">
        <v>15</v>
      </c>
      <c r="D470" s="24" t="s">
        <v>15</v>
      </c>
      <c r="E470" s="24" t="s">
        <v>15</v>
      </c>
      <c r="F470" s="24" t="s">
        <v>15</v>
      </c>
    </row>
    <row r="471" spans="1:6" x14ac:dyDescent="0.25">
      <c r="A471" s="24">
        <v>12254</v>
      </c>
      <c r="B471" s="24" t="s">
        <v>407</v>
      </c>
      <c r="C471" s="24" t="s">
        <v>15</v>
      </c>
      <c r="D471" s="24" t="s">
        <v>15</v>
      </c>
      <c r="E471" s="24" t="s">
        <v>15</v>
      </c>
      <c r="F471" s="24" t="s">
        <v>15</v>
      </c>
    </row>
    <row r="472" spans="1:6" x14ac:dyDescent="0.25">
      <c r="A472" s="24">
        <v>12254</v>
      </c>
      <c r="B472" s="24" t="s">
        <v>407</v>
      </c>
      <c r="C472" s="24" t="s">
        <v>15</v>
      </c>
      <c r="D472" s="24" t="s">
        <v>15</v>
      </c>
      <c r="E472" s="24" t="s">
        <v>15</v>
      </c>
      <c r="F472" s="24" t="s">
        <v>15</v>
      </c>
    </row>
    <row r="473" spans="1:6" x14ac:dyDescent="0.25">
      <c r="A473" s="24">
        <v>12255</v>
      </c>
      <c r="B473" s="24" t="s">
        <v>408</v>
      </c>
      <c r="C473" s="24" t="s">
        <v>15</v>
      </c>
      <c r="D473" s="24" t="s">
        <v>15</v>
      </c>
      <c r="E473" s="24" t="s">
        <v>15</v>
      </c>
      <c r="F473" s="24" t="s">
        <v>15</v>
      </c>
    </row>
    <row r="474" spans="1:6" x14ac:dyDescent="0.25">
      <c r="A474" s="24">
        <v>12255</v>
      </c>
      <c r="B474" s="24" t="s">
        <v>408</v>
      </c>
      <c r="C474" s="24" t="s">
        <v>15</v>
      </c>
      <c r="D474" s="24" t="s">
        <v>15</v>
      </c>
      <c r="E474" s="24" t="s">
        <v>15</v>
      </c>
      <c r="F474" s="24" t="s">
        <v>15</v>
      </c>
    </row>
    <row r="475" spans="1:6" x14ac:dyDescent="0.25">
      <c r="A475" s="24">
        <v>12256</v>
      </c>
      <c r="B475" s="24" t="s">
        <v>42</v>
      </c>
      <c r="C475" s="24" t="s">
        <v>15</v>
      </c>
      <c r="D475" s="24" t="s">
        <v>15</v>
      </c>
      <c r="E475" s="24" t="s">
        <v>15</v>
      </c>
      <c r="F475" s="24" t="s">
        <v>15</v>
      </c>
    </row>
    <row r="476" spans="1:6" x14ac:dyDescent="0.25">
      <c r="A476" s="24">
        <v>12256</v>
      </c>
      <c r="B476" s="24" t="s">
        <v>42</v>
      </c>
      <c r="C476" s="24" t="s">
        <v>15</v>
      </c>
      <c r="D476" s="24" t="s">
        <v>15</v>
      </c>
      <c r="E476" s="24" t="s">
        <v>15</v>
      </c>
      <c r="F476" s="24" t="s">
        <v>15</v>
      </c>
    </row>
    <row r="477" spans="1:6" x14ac:dyDescent="0.25">
      <c r="A477" s="24">
        <v>12261</v>
      </c>
      <c r="B477" s="24" t="s">
        <v>409</v>
      </c>
      <c r="C477" s="24" t="s">
        <v>15</v>
      </c>
      <c r="D477" s="24" t="s">
        <v>15</v>
      </c>
      <c r="E477" s="24" t="s">
        <v>15</v>
      </c>
      <c r="F477" s="24" t="s">
        <v>15</v>
      </c>
    </row>
    <row r="478" spans="1:6" x14ac:dyDescent="0.25">
      <c r="A478" s="24">
        <v>12261</v>
      </c>
      <c r="B478" s="24" t="s">
        <v>409</v>
      </c>
      <c r="C478" s="24" t="s">
        <v>15</v>
      </c>
      <c r="D478" s="24" t="s">
        <v>15</v>
      </c>
      <c r="E478" s="24" t="s">
        <v>15</v>
      </c>
      <c r="F478" s="24" t="s">
        <v>15</v>
      </c>
    </row>
    <row r="479" spans="1:6" x14ac:dyDescent="0.25">
      <c r="A479" s="24">
        <v>12263</v>
      </c>
      <c r="B479" s="24" t="s">
        <v>410</v>
      </c>
      <c r="C479" s="24" t="s">
        <v>15</v>
      </c>
      <c r="D479" s="24" t="s">
        <v>15</v>
      </c>
      <c r="E479" s="24" t="s">
        <v>15</v>
      </c>
      <c r="F479" s="24" t="s">
        <v>15</v>
      </c>
    </row>
    <row r="480" spans="1:6" x14ac:dyDescent="0.25">
      <c r="A480" s="24">
        <v>12263</v>
      </c>
      <c r="B480" s="24" t="s">
        <v>410</v>
      </c>
      <c r="C480" s="24" t="s">
        <v>15</v>
      </c>
      <c r="D480" s="24" t="s">
        <v>15</v>
      </c>
      <c r="E480" s="24" t="s">
        <v>15</v>
      </c>
      <c r="F480" s="24" t="s">
        <v>15</v>
      </c>
    </row>
    <row r="481" spans="1:6" x14ac:dyDescent="0.25">
      <c r="A481" s="24">
        <v>12265</v>
      </c>
      <c r="B481" s="24" t="s">
        <v>411</v>
      </c>
      <c r="C481" s="24" t="s">
        <v>15</v>
      </c>
      <c r="D481" s="24" t="s">
        <v>15</v>
      </c>
      <c r="E481" s="24" t="s">
        <v>15</v>
      </c>
      <c r="F481" s="24" t="s">
        <v>15</v>
      </c>
    </row>
    <row r="482" spans="1:6" x14ac:dyDescent="0.25">
      <c r="A482" s="24">
        <v>12265</v>
      </c>
      <c r="B482" s="24" t="s">
        <v>411</v>
      </c>
      <c r="C482" s="24" t="s">
        <v>15</v>
      </c>
      <c r="D482" s="24" t="s">
        <v>15</v>
      </c>
      <c r="E482" s="24" t="s">
        <v>15</v>
      </c>
      <c r="F482" s="24" t="s">
        <v>15</v>
      </c>
    </row>
    <row r="483" spans="1:6" x14ac:dyDescent="0.25">
      <c r="A483" s="24">
        <v>12266</v>
      </c>
      <c r="B483" s="24" t="s">
        <v>202</v>
      </c>
      <c r="C483" s="24" t="s">
        <v>15</v>
      </c>
      <c r="D483" s="24" t="s">
        <v>15</v>
      </c>
      <c r="E483" s="24" t="s">
        <v>15</v>
      </c>
      <c r="F483" s="24" t="s">
        <v>15</v>
      </c>
    </row>
    <row r="484" spans="1:6" x14ac:dyDescent="0.25">
      <c r="A484" s="24">
        <v>12266</v>
      </c>
      <c r="B484" s="24" t="s">
        <v>202</v>
      </c>
      <c r="C484" s="24" t="s">
        <v>15</v>
      </c>
      <c r="D484" s="24" t="s">
        <v>15</v>
      </c>
      <c r="E484" s="24" t="s">
        <v>15</v>
      </c>
      <c r="F484" s="24" t="s">
        <v>15</v>
      </c>
    </row>
    <row r="485" spans="1:6" x14ac:dyDescent="0.25">
      <c r="A485" s="24">
        <v>12266</v>
      </c>
      <c r="B485" s="24" t="s">
        <v>202</v>
      </c>
      <c r="C485" s="24" t="s">
        <v>15</v>
      </c>
      <c r="D485" s="24" t="s">
        <v>15</v>
      </c>
      <c r="E485" s="24" t="s">
        <v>15</v>
      </c>
      <c r="F485" s="24" t="s">
        <v>15</v>
      </c>
    </row>
    <row r="486" spans="1:6" x14ac:dyDescent="0.25">
      <c r="A486" s="24">
        <v>13130</v>
      </c>
      <c r="B486" s="24" t="s">
        <v>204</v>
      </c>
      <c r="C486" s="24" t="s">
        <v>15</v>
      </c>
      <c r="D486" s="24" t="s">
        <v>15</v>
      </c>
      <c r="E486" s="24" t="s">
        <v>15</v>
      </c>
      <c r="F486" s="24" t="s">
        <v>15</v>
      </c>
    </row>
    <row r="487" spans="1:6" x14ac:dyDescent="0.25">
      <c r="A487" s="24">
        <v>13130</v>
      </c>
      <c r="B487" s="24" t="s">
        <v>204</v>
      </c>
      <c r="C487" s="24" t="s">
        <v>15</v>
      </c>
      <c r="D487" s="24" t="s">
        <v>15</v>
      </c>
      <c r="E487" s="24" t="s">
        <v>15</v>
      </c>
      <c r="F487" s="24" t="s">
        <v>15</v>
      </c>
    </row>
    <row r="488" spans="1:6" x14ac:dyDescent="0.25">
      <c r="A488" s="24">
        <v>13130</v>
      </c>
      <c r="B488" s="24" t="s">
        <v>204</v>
      </c>
      <c r="C488" s="24" t="s">
        <v>15</v>
      </c>
      <c r="D488" s="24" t="s">
        <v>15</v>
      </c>
      <c r="E488" s="24" t="s">
        <v>15</v>
      </c>
      <c r="F488" s="24" t="s">
        <v>15</v>
      </c>
    </row>
    <row r="489" spans="1:6" x14ac:dyDescent="0.25">
      <c r="A489" s="24">
        <v>13136</v>
      </c>
      <c r="B489" s="24" t="s">
        <v>412</v>
      </c>
      <c r="C489" s="24" t="s">
        <v>15</v>
      </c>
      <c r="D489" s="24" t="s">
        <v>15</v>
      </c>
      <c r="E489" s="24" t="s">
        <v>15</v>
      </c>
      <c r="F489" s="24" t="s">
        <v>15</v>
      </c>
    </row>
    <row r="490" spans="1:6" x14ac:dyDescent="0.25">
      <c r="A490" s="24">
        <v>13136</v>
      </c>
      <c r="B490" s="24" t="s">
        <v>412</v>
      </c>
      <c r="C490" s="24" t="s">
        <v>15</v>
      </c>
      <c r="D490" s="24" t="s">
        <v>15</v>
      </c>
      <c r="E490" s="24" t="s">
        <v>15</v>
      </c>
      <c r="F490" s="24" t="s">
        <v>15</v>
      </c>
    </row>
    <row r="491" spans="1:6" x14ac:dyDescent="0.25">
      <c r="A491" s="24">
        <v>13242</v>
      </c>
      <c r="B491" s="24" t="s">
        <v>206</v>
      </c>
      <c r="C491" s="24" t="s">
        <v>15</v>
      </c>
      <c r="D491" s="24" t="s">
        <v>15</v>
      </c>
      <c r="E491" s="24" t="s">
        <v>15</v>
      </c>
      <c r="F491" s="24" t="s">
        <v>15</v>
      </c>
    </row>
    <row r="492" spans="1:6" x14ac:dyDescent="0.25">
      <c r="A492" s="24">
        <v>13242</v>
      </c>
      <c r="B492" s="24" t="s">
        <v>206</v>
      </c>
      <c r="C492" s="24" t="s">
        <v>15</v>
      </c>
      <c r="D492" s="24" t="s">
        <v>15</v>
      </c>
      <c r="E492" s="24" t="s">
        <v>15</v>
      </c>
      <c r="F492" s="24" t="s">
        <v>15</v>
      </c>
    </row>
    <row r="493" spans="1:6" x14ac:dyDescent="0.25">
      <c r="A493" s="24">
        <v>13242</v>
      </c>
      <c r="B493" s="24" t="s">
        <v>206</v>
      </c>
      <c r="C493" s="24" t="s">
        <v>15</v>
      </c>
      <c r="D493" s="24" t="s">
        <v>15</v>
      </c>
      <c r="E493" s="24" t="s">
        <v>15</v>
      </c>
      <c r="F493" s="24" t="s">
        <v>15</v>
      </c>
    </row>
    <row r="494" spans="1:6" x14ac:dyDescent="0.25">
      <c r="A494" s="24">
        <v>13243</v>
      </c>
      <c r="B494" s="24" t="s">
        <v>208</v>
      </c>
      <c r="C494" s="24" t="s">
        <v>15</v>
      </c>
      <c r="D494" s="24" t="s">
        <v>15</v>
      </c>
      <c r="E494" s="24" t="s">
        <v>15</v>
      </c>
      <c r="F494" s="24" t="s">
        <v>15</v>
      </c>
    </row>
    <row r="495" spans="1:6" x14ac:dyDescent="0.25">
      <c r="A495" s="24">
        <v>13243</v>
      </c>
      <c r="B495" s="24" t="s">
        <v>208</v>
      </c>
      <c r="C495" s="24" t="s">
        <v>15</v>
      </c>
      <c r="D495" s="24" t="s">
        <v>15</v>
      </c>
      <c r="E495" s="24" t="s">
        <v>15</v>
      </c>
      <c r="F495" s="24" t="s">
        <v>15</v>
      </c>
    </row>
    <row r="496" spans="1:6" x14ac:dyDescent="0.25">
      <c r="A496" s="24">
        <v>13243</v>
      </c>
      <c r="B496" s="24" t="s">
        <v>208</v>
      </c>
      <c r="C496" s="24" t="s">
        <v>15</v>
      </c>
      <c r="D496" s="24" t="s">
        <v>15</v>
      </c>
      <c r="E496" s="24" t="s">
        <v>15</v>
      </c>
      <c r="F496" s="24" t="s">
        <v>15</v>
      </c>
    </row>
    <row r="497" spans="1:6" x14ac:dyDescent="0.25">
      <c r="A497" s="24">
        <v>13244</v>
      </c>
      <c r="B497" s="24" t="s">
        <v>210</v>
      </c>
      <c r="C497" s="24" t="s">
        <v>15</v>
      </c>
      <c r="D497" s="24" t="s">
        <v>15</v>
      </c>
      <c r="E497" s="24" t="s">
        <v>15</v>
      </c>
      <c r="F497" s="24" t="s">
        <v>15</v>
      </c>
    </row>
    <row r="498" spans="1:6" x14ac:dyDescent="0.25">
      <c r="A498" s="24">
        <v>13244</v>
      </c>
      <c r="B498" s="24" t="s">
        <v>210</v>
      </c>
      <c r="C498" s="24" t="s">
        <v>15</v>
      </c>
      <c r="D498" s="24" t="s">
        <v>15</v>
      </c>
      <c r="E498" s="24" t="s">
        <v>15</v>
      </c>
      <c r="F498" s="24" t="s">
        <v>15</v>
      </c>
    </row>
    <row r="499" spans="1:6" x14ac:dyDescent="0.25">
      <c r="A499" s="24">
        <v>13244</v>
      </c>
      <c r="B499" s="24" t="s">
        <v>210</v>
      </c>
      <c r="C499" s="24" t="s">
        <v>15</v>
      </c>
      <c r="D499" s="24" t="s">
        <v>15</v>
      </c>
      <c r="E499" s="24" t="s">
        <v>15</v>
      </c>
      <c r="F499" s="24" t="s">
        <v>15</v>
      </c>
    </row>
    <row r="500" spans="1:6" x14ac:dyDescent="0.25">
      <c r="A500" s="24">
        <v>13245</v>
      </c>
      <c r="B500" s="24" t="s">
        <v>43</v>
      </c>
      <c r="C500" s="24" t="s">
        <v>15</v>
      </c>
      <c r="D500" s="24" t="s">
        <v>15</v>
      </c>
      <c r="E500" s="24" t="s">
        <v>15</v>
      </c>
      <c r="F500" s="24" t="s">
        <v>15</v>
      </c>
    </row>
    <row r="501" spans="1:6" x14ac:dyDescent="0.25">
      <c r="A501" s="24">
        <v>13245</v>
      </c>
      <c r="B501" s="24" t="s">
        <v>43</v>
      </c>
      <c r="C501" s="24" t="s">
        <v>15</v>
      </c>
      <c r="D501" s="24" t="s">
        <v>15</v>
      </c>
      <c r="E501" s="24" t="s">
        <v>15</v>
      </c>
      <c r="F501" s="24" t="s">
        <v>15</v>
      </c>
    </row>
    <row r="502" spans="1:6" x14ac:dyDescent="0.25">
      <c r="A502" s="24">
        <v>13247</v>
      </c>
      <c r="B502" s="24" t="s">
        <v>212</v>
      </c>
      <c r="C502" s="24" t="s">
        <v>15</v>
      </c>
      <c r="D502" s="24" t="s">
        <v>15</v>
      </c>
      <c r="E502" s="24" t="s">
        <v>15</v>
      </c>
      <c r="F502" s="24" t="s">
        <v>15</v>
      </c>
    </row>
    <row r="503" spans="1:6" x14ac:dyDescent="0.25">
      <c r="A503" s="24">
        <v>13247</v>
      </c>
      <c r="B503" s="24" t="s">
        <v>212</v>
      </c>
      <c r="C503" s="24" t="s">
        <v>15</v>
      </c>
      <c r="D503" s="24" t="s">
        <v>15</v>
      </c>
      <c r="E503" s="24" t="s">
        <v>15</v>
      </c>
      <c r="F503" s="24" t="s">
        <v>15</v>
      </c>
    </row>
    <row r="504" spans="1:6" x14ac:dyDescent="0.25">
      <c r="A504" s="24">
        <v>13247</v>
      </c>
      <c r="B504" s="24" t="s">
        <v>212</v>
      </c>
      <c r="C504" s="24" t="s">
        <v>15</v>
      </c>
      <c r="D504" s="24" t="s">
        <v>15</v>
      </c>
      <c r="E504" s="24" t="s">
        <v>15</v>
      </c>
      <c r="F504" s="24" t="s">
        <v>15</v>
      </c>
    </row>
    <row r="505" spans="1:6" x14ac:dyDescent="0.25">
      <c r="A505" s="24">
        <v>13249</v>
      </c>
      <c r="B505" s="24" t="s">
        <v>413</v>
      </c>
      <c r="C505" s="24" t="s">
        <v>15</v>
      </c>
      <c r="D505" s="24" t="s">
        <v>15</v>
      </c>
      <c r="E505" s="24" t="s">
        <v>15</v>
      </c>
      <c r="F505" s="24" t="s">
        <v>15</v>
      </c>
    </row>
    <row r="506" spans="1:6" x14ac:dyDescent="0.25">
      <c r="A506" s="24">
        <v>13249</v>
      </c>
      <c r="B506" s="24" t="s">
        <v>413</v>
      </c>
      <c r="C506" s="24" t="s">
        <v>15</v>
      </c>
      <c r="D506" s="24" t="s">
        <v>15</v>
      </c>
      <c r="E506" s="24" t="s">
        <v>15</v>
      </c>
      <c r="F506" s="24" t="s">
        <v>15</v>
      </c>
    </row>
    <row r="507" spans="1:6" x14ac:dyDescent="0.25">
      <c r="A507" s="24">
        <v>13250</v>
      </c>
      <c r="B507" s="24" t="s">
        <v>414</v>
      </c>
      <c r="C507" s="24" t="s">
        <v>15</v>
      </c>
      <c r="D507" s="24" t="s">
        <v>15</v>
      </c>
      <c r="E507" s="24" t="s">
        <v>15</v>
      </c>
      <c r="F507" s="24" t="s">
        <v>15</v>
      </c>
    </row>
    <row r="508" spans="1:6" x14ac:dyDescent="0.25">
      <c r="A508" s="24">
        <v>13250</v>
      </c>
      <c r="B508" s="24" t="s">
        <v>414</v>
      </c>
      <c r="C508" s="24" t="s">
        <v>15</v>
      </c>
      <c r="D508" s="24" t="s">
        <v>15</v>
      </c>
      <c r="E508" s="24" t="s">
        <v>15</v>
      </c>
      <c r="F508" s="24" t="s">
        <v>15</v>
      </c>
    </row>
    <row r="509" spans="1:6" x14ac:dyDescent="0.25">
      <c r="A509" s="24">
        <v>13251</v>
      </c>
      <c r="B509" s="24" t="s">
        <v>415</v>
      </c>
      <c r="C509" s="24" t="s">
        <v>15</v>
      </c>
      <c r="D509" s="24" t="s">
        <v>15</v>
      </c>
      <c r="E509" s="24" t="s">
        <v>15</v>
      </c>
      <c r="F509" s="24" t="s">
        <v>15</v>
      </c>
    </row>
    <row r="510" spans="1:6" x14ac:dyDescent="0.25">
      <c r="A510" s="24">
        <v>13251</v>
      </c>
      <c r="B510" s="24" t="s">
        <v>415</v>
      </c>
      <c r="C510" s="24" t="s">
        <v>15</v>
      </c>
      <c r="D510" s="24" t="s">
        <v>15</v>
      </c>
      <c r="E510" s="24" t="s">
        <v>15</v>
      </c>
      <c r="F510" s="24" t="s">
        <v>15</v>
      </c>
    </row>
    <row r="511" spans="1:6" x14ac:dyDescent="0.25">
      <c r="A511" s="24">
        <v>13253</v>
      </c>
      <c r="B511" s="24" t="s">
        <v>44</v>
      </c>
      <c r="C511" s="24" t="s">
        <v>15</v>
      </c>
      <c r="D511" s="24" t="s">
        <v>15</v>
      </c>
      <c r="E511" s="24" t="s">
        <v>15</v>
      </c>
      <c r="F511" s="24" t="s">
        <v>15</v>
      </c>
    </row>
    <row r="512" spans="1:6" x14ac:dyDescent="0.25">
      <c r="A512" s="24">
        <v>13253</v>
      </c>
      <c r="B512" s="24" t="s">
        <v>44</v>
      </c>
      <c r="C512" s="24" t="s">
        <v>15</v>
      </c>
      <c r="D512" s="24" t="s">
        <v>15</v>
      </c>
      <c r="E512" s="24" t="s">
        <v>15</v>
      </c>
      <c r="F512" s="24" t="s">
        <v>15</v>
      </c>
    </row>
    <row r="513" spans="1:6" x14ac:dyDescent="0.25">
      <c r="A513" s="24">
        <v>13254</v>
      </c>
      <c r="B513" s="24" t="s">
        <v>45</v>
      </c>
      <c r="C513" s="24" t="s">
        <v>15</v>
      </c>
      <c r="D513" s="24" t="s">
        <v>15</v>
      </c>
      <c r="E513" s="24" t="s">
        <v>15</v>
      </c>
      <c r="F513" s="24" t="s">
        <v>15</v>
      </c>
    </row>
    <row r="514" spans="1:6" x14ac:dyDescent="0.25">
      <c r="A514" s="24">
        <v>13254</v>
      </c>
      <c r="B514" s="24" t="s">
        <v>45</v>
      </c>
      <c r="C514" s="24" t="s">
        <v>15</v>
      </c>
      <c r="D514" s="24" t="s">
        <v>15</v>
      </c>
      <c r="E514" s="24" t="s">
        <v>15</v>
      </c>
      <c r="F514" s="24" t="s">
        <v>15</v>
      </c>
    </row>
    <row r="515" spans="1:6" x14ac:dyDescent="0.25">
      <c r="A515" s="24">
        <v>13255</v>
      </c>
      <c r="B515" s="24" t="s">
        <v>416</v>
      </c>
      <c r="C515" s="24" t="s">
        <v>15</v>
      </c>
      <c r="D515" s="24" t="s">
        <v>15</v>
      </c>
      <c r="E515" s="24" t="s">
        <v>15</v>
      </c>
      <c r="F515" s="24" t="s">
        <v>15</v>
      </c>
    </row>
    <row r="516" spans="1:6" x14ac:dyDescent="0.25">
      <c r="A516" s="24">
        <v>13255</v>
      </c>
      <c r="B516" s="24" t="s">
        <v>416</v>
      </c>
      <c r="C516" s="24" t="s">
        <v>15</v>
      </c>
      <c r="D516" s="24" t="s">
        <v>15</v>
      </c>
      <c r="E516" s="24" t="s">
        <v>15</v>
      </c>
      <c r="F516" s="24" t="s">
        <v>15</v>
      </c>
    </row>
    <row r="517" spans="1:6" x14ac:dyDescent="0.25">
      <c r="A517" s="24">
        <v>13256</v>
      </c>
      <c r="B517" s="24" t="s">
        <v>46</v>
      </c>
      <c r="C517" s="24" t="s">
        <v>15</v>
      </c>
      <c r="D517" s="24" t="s">
        <v>15</v>
      </c>
      <c r="E517" s="24" t="s">
        <v>15</v>
      </c>
      <c r="F517" s="24" t="s">
        <v>15</v>
      </c>
    </row>
    <row r="518" spans="1:6" x14ac:dyDescent="0.25">
      <c r="A518" s="24">
        <v>13256</v>
      </c>
      <c r="B518" s="24" t="s">
        <v>46</v>
      </c>
      <c r="C518" s="24" t="s">
        <v>15</v>
      </c>
      <c r="D518" s="24" t="s">
        <v>15</v>
      </c>
      <c r="E518" s="24" t="s">
        <v>15</v>
      </c>
      <c r="F518" s="24" t="s">
        <v>15</v>
      </c>
    </row>
    <row r="519" spans="1:6" x14ac:dyDescent="0.25">
      <c r="A519" s="24">
        <v>13257</v>
      </c>
      <c r="B519" s="24" t="s">
        <v>417</v>
      </c>
      <c r="C519" s="24" t="s">
        <v>15</v>
      </c>
      <c r="D519" s="24" t="s">
        <v>15</v>
      </c>
      <c r="E519" s="24" t="s">
        <v>15</v>
      </c>
      <c r="F519" s="24" t="s">
        <v>15</v>
      </c>
    </row>
    <row r="520" spans="1:6" x14ac:dyDescent="0.25">
      <c r="A520" s="24">
        <v>13257</v>
      </c>
      <c r="B520" s="24" t="s">
        <v>417</v>
      </c>
      <c r="C520" s="24" t="s">
        <v>15</v>
      </c>
      <c r="D520" s="24" t="s">
        <v>15</v>
      </c>
      <c r="E520" s="24" t="s">
        <v>15</v>
      </c>
      <c r="F520" s="24" t="s">
        <v>15</v>
      </c>
    </row>
    <row r="521" spans="1:6" x14ac:dyDescent="0.25">
      <c r="A521" s="24">
        <v>13258</v>
      </c>
      <c r="B521" s="24" t="s">
        <v>418</v>
      </c>
      <c r="C521" s="24" t="s">
        <v>15</v>
      </c>
      <c r="D521" s="24" t="s">
        <v>15</v>
      </c>
      <c r="E521" s="24" t="s">
        <v>15</v>
      </c>
      <c r="F521" s="24" t="s">
        <v>15</v>
      </c>
    </row>
    <row r="522" spans="1:6" x14ac:dyDescent="0.25">
      <c r="A522" s="24">
        <v>13258</v>
      </c>
      <c r="B522" s="24" t="s">
        <v>418</v>
      </c>
      <c r="C522" s="24" t="s">
        <v>15</v>
      </c>
      <c r="D522" s="24" t="s">
        <v>15</v>
      </c>
      <c r="E522" s="24" t="s">
        <v>15</v>
      </c>
      <c r="F522" s="24" t="s">
        <v>15</v>
      </c>
    </row>
    <row r="523" spans="1:6" x14ac:dyDescent="0.25">
      <c r="A523" s="24">
        <v>13259</v>
      </c>
      <c r="B523" s="24" t="s">
        <v>419</v>
      </c>
      <c r="C523" s="24" t="s">
        <v>15</v>
      </c>
      <c r="D523" s="24" t="s">
        <v>15</v>
      </c>
      <c r="E523" s="24" t="s">
        <v>15</v>
      </c>
      <c r="F523" s="24" t="s">
        <v>15</v>
      </c>
    </row>
    <row r="524" spans="1:6" x14ac:dyDescent="0.25">
      <c r="A524" s="24">
        <v>13259</v>
      </c>
      <c r="B524" s="24" t="s">
        <v>419</v>
      </c>
      <c r="C524" s="24" t="s">
        <v>15</v>
      </c>
      <c r="D524" s="24" t="s">
        <v>15</v>
      </c>
      <c r="E524" s="24" t="s">
        <v>15</v>
      </c>
      <c r="F524" s="24" t="s">
        <v>15</v>
      </c>
    </row>
    <row r="525" spans="1:6" x14ac:dyDescent="0.25">
      <c r="A525" s="24">
        <v>13260</v>
      </c>
      <c r="B525" s="24" t="s">
        <v>420</v>
      </c>
      <c r="C525" s="24" t="s">
        <v>15</v>
      </c>
      <c r="D525" s="24" t="s">
        <v>15</v>
      </c>
      <c r="E525" s="24" t="s">
        <v>15</v>
      </c>
      <c r="F525" s="24" t="s">
        <v>15</v>
      </c>
    </row>
    <row r="526" spans="1:6" x14ac:dyDescent="0.25">
      <c r="A526" s="24">
        <v>13260</v>
      </c>
      <c r="B526" s="24" t="s">
        <v>420</v>
      </c>
      <c r="C526" s="24" t="s">
        <v>15</v>
      </c>
      <c r="D526" s="24" t="s">
        <v>15</v>
      </c>
      <c r="E526" s="24" t="s">
        <v>15</v>
      </c>
      <c r="F526" s="24" t="s">
        <v>15</v>
      </c>
    </row>
    <row r="527" spans="1:6" x14ac:dyDescent="0.25">
      <c r="A527" s="24">
        <v>13261</v>
      </c>
      <c r="B527" s="24" t="s">
        <v>421</v>
      </c>
      <c r="C527" s="24" t="s">
        <v>15</v>
      </c>
      <c r="D527" s="24" t="s">
        <v>15</v>
      </c>
      <c r="E527" s="24" t="s">
        <v>15</v>
      </c>
      <c r="F527" s="24" t="s">
        <v>15</v>
      </c>
    </row>
    <row r="528" spans="1:6" x14ac:dyDescent="0.25">
      <c r="A528" s="24">
        <v>13264</v>
      </c>
      <c r="B528" s="24" t="s">
        <v>215</v>
      </c>
      <c r="C528" s="24" t="s">
        <v>15</v>
      </c>
      <c r="D528" s="24" t="s">
        <v>15</v>
      </c>
      <c r="E528" s="24" t="s">
        <v>15</v>
      </c>
      <c r="F528" s="24" t="s">
        <v>15</v>
      </c>
    </row>
    <row r="529" spans="1:6" x14ac:dyDescent="0.25">
      <c r="A529" s="24">
        <v>13264</v>
      </c>
      <c r="B529" s="24" t="s">
        <v>215</v>
      </c>
      <c r="C529" s="24" t="s">
        <v>15</v>
      </c>
      <c r="D529" s="24" t="s">
        <v>15</v>
      </c>
      <c r="E529" s="24" t="s">
        <v>15</v>
      </c>
      <c r="F529" s="24" t="s">
        <v>15</v>
      </c>
    </row>
    <row r="530" spans="1:6" x14ac:dyDescent="0.25">
      <c r="A530" s="24">
        <v>13264</v>
      </c>
      <c r="B530" s="24" t="s">
        <v>215</v>
      </c>
      <c r="C530" s="24" t="s">
        <v>15</v>
      </c>
      <c r="D530" s="24" t="s">
        <v>15</v>
      </c>
      <c r="E530" s="24" t="s">
        <v>15</v>
      </c>
      <c r="F530" s="24" t="s">
        <v>15</v>
      </c>
    </row>
    <row r="531" spans="1:6" x14ac:dyDescent="0.25">
      <c r="A531" s="24">
        <v>13266</v>
      </c>
      <c r="B531" s="24" t="s">
        <v>217</v>
      </c>
      <c r="C531" s="24" t="s">
        <v>15</v>
      </c>
      <c r="D531" s="24" t="s">
        <v>15</v>
      </c>
      <c r="E531" s="24" t="s">
        <v>15</v>
      </c>
      <c r="F531" s="24" t="s">
        <v>15</v>
      </c>
    </row>
    <row r="532" spans="1:6" x14ac:dyDescent="0.25">
      <c r="A532" s="24">
        <v>13266</v>
      </c>
      <c r="B532" s="24" t="s">
        <v>217</v>
      </c>
      <c r="C532" s="24" t="s">
        <v>15</v>
      </c>
      <c r="D532" s="24" t="s">
        <v>15</v>
      </c>
      <c r="E532" s="24" t="s">
        <v>15</v>
      </c>
      <c r="F532" s="24" t="s">
        <v>15</v>
      </c>
    </row>
    <row r="533" spans="1:6" x14ac:dyDescent="0.25">
      <c r="A533" s="24">
        <v>13266</v>
      </c>
      <c r="B533" s="24" t="s">
        <v>217</v>
      </c>
      <c r="C533" s="24" t="s">
        <v>15</v>
      </c>
      <c r="D533" s="24" t="s">
        <v>15</v>
      </c>
      <c r="E533" s="24" t="s">
        <v>15</v>
      </c>
      <c r="F533" s="24" t="s">
        <v>15</v>
      </c>
    </row>
    <row r="534" spans="1:6" x14ac:dyDescent="0.25">
      <c r="A534" s="24">
        <v>13273</v>
      </c>
      <c r="B534" s="24" t="s">
        <v>422</v>
      </c>
      <c r="C534" s="24" t="s">
        <v>15</v>
      </c>
      <c r="D534" s="24" t="s">
        <v>15</v>
      </c>
      <c r="E534" s="24" t="s">
        <v>15</v>
      </c>
      <c r="F534" s="24" t="s">
        <v>15</v>
      </c>
    </row>
    <row r="535" spans="1:6" x14ac:dyDescent="0.25">
      <c r="A535" s="24">
        <v>13281</v>
      </c>
      <c r="B535" s="24" t="s">
        <v>423</v>
      </c>
      <c r="C535" s="24" t="s">
        <v>15</v>
      </c>
      <c r="D535" s="24" t="s">
        <v>15</v>
      </c>
      <c r="E535" s="24" t="s">
        <v>15</v>
      </c>
      <c r="F535" s="24" t="s">
        <v>15</v>
      </c>
    </row>
    <row r="536" spans="1:6" x14ac:dyDescent="0.25">
      <c r="A536" s="24">
        <v>13281</v>
      </c>
      <c r="B536" s="24" t="s">
        <v>423</v>
      </c>
      <c r="C536" s="24" t="s">
        <v>15</v>
      </c>
      <c r="D536" s="24" t="s">
        <v>15</v>
      </c>
      <c r="E536" s="24" t="s">
        <v>15</v>
      </c>
      <c r="F536" s="24" t="s">
        <v>15</v>
      </c>
    </row>
    <row r="537" spans="1:6" x14ac:dyDescent="0.25">
      <c r="A537" s="24">
        <v>13282</v>
      </c>
      <c r="B537" s="24" t="s">
        <v>424</v>
      </c>
      <c r="C537" s="24" t="s">
        <v>15</v>
      </c>
      <c r="D537" s="24" t="s">
        <v>15</v>
      </c>
      <c r="E537" s="24" t="s">
        <v>15</v>
      </c>
      <c r="F537" s="24" t="s">
        <v>15</v>
      </c>
    </row>
    <row r="538" spans="1:6" x14ac:dyDescent="0.25">
      <c r="A538" s="24">
        <v>13282</v>
      </c>
      <c r="B538" s="24" t="s">
        <v>424</v>
      </c>
      <c r="C538" s="24" t="s">
        <v>15</v>
      </c>
      <c r="D538" s="24" t="s">
        <v>15</v>
      </c>
      <c r="E538" s="24" t="s">
        <v>15</v>
      </c>
      <c r="F538" s="24" t="s">
        <v>15</v>
      </c>
    </row>
    <row r="539" spans="1:6" x14ac:dyDescent="0.25">
      <c r="A539" s="24">
        <v>14143</v>
      </c>
      <c r="B539" s="24" t="s">
        <v>221</v>
      </c>
      <c r="C539" s="24" t="s">
        <v>15</v>
      </c>
      <c r="D539" s="24" t="s">
        <v>15</v>
      </c>
      <c r="E539" s="24" t="s">
        <v>15</v>
      </c>
      <c r="F539" s="24" t="s">
        <v>15</v>
      </c>
    </row>
    <row r="540" spans="1:6" x14ac:dyDescent="0.25">
      <c r="A540" s="24">
        <v>14143</v>
      </c>
      <c r="B540" s="24" t="s">
        <v>221</v>
      </c>
      <c r="C540" s="24" t="s">
        <v>15</v>
      </c>
      <c r="D540" s="24" t="s">
        <v>15</v>
      </c>
      <c r="E540" s="24" t="s">
        <v>15</v>
      </c>
      <c r="F540" s="24" t="s">
        <v>15</v>
      </c>
    </row>
    <row r="541" spans="1:6" x14ac:dyDescent="0.25">
      <c r="A541" s="24">
        <v>14143</v>
      </c>
      <c r="B541" s="24" t="s">
        <v>221</v>
      </c>
      <c r="C541" s="24" t="s">
        <v>15</v>
      </c>
      <c r="D541" s="24" t="s">
        <v>15</v>
      </c>
      <c r="E541" s="24" t="s">
        <v>15</v>
      </c>
      <c r="F541" s="24" t="s">
        <v>15</v>
      </c>
    </row>
    <row r="542" spans="1:6" x14ac:dyDescent="0.25">
      <c r="A542" s="24">
        <v>14242</v>
      </c>
      <c r="B542" s="24" t="s">
        <v>425</v>
      </c>
      <c r="C542" s="24" t="s">
        <v>15</v>
      </c>
      <c r="D542" s="24" t="s">
        <v>15</v>
      </c>
      <c r="E542" s="24" t="s">
        <v>15</v>
      </c>
      <c r="F542" s="24" t="s">
        <v>15</v>
      </c>
    </row>
    <row r="543" spans="1:6" x14ac:dyDescent="0.25">
      <c r="A543" s="24">
        <v>14242</v>
      </c>
      <c r="B543" s="24" t="s">
        <v>425</v>
      </c>
      <c r="C543" s="24" t="s">
        <v>15</v>
      </c>
      <c r="D543" s="24" t="s">
        <v>15</v>
      </c>
      <c r="E543" s="24" t="s">
        <v>15</v>
      </c>
      <c r="F543" s="24" t="s">
        <v>15</v>
      </c>
    </row>
    <row r="544" spans="1:6" x14ac:dyDescent="0.25">
      <c r="A544" s="24">
        <v>14243</v>
      </c>
      <c r="B544" s="24" t="s">
        <v>223</v>
      </c>
      <c r="C544" s="24" t="s">
        <v>15</v>
      </c>
      <c r="D544" s="24" t="s">
        <v>15</v>
      </c>
      <c r="E544" s="24" t="s">
        <v>15</v>
      </c>
      <c r="F544" s="24" t="s">
        <v>15</v>
      </c>
    </row>
    <row r="545" spans="1:6" x14ac:dyDescent="0.25">
      <c r="A545" s="24">
        <v>14243</v>
      </c>
      <c r="B545" s="24" t="s">
        <v>223</v>
      </c>
      <c r="C545" s="24" t="s">
        <v>15</v>
      </c>
      <c r="D545" s="24" t="s">
        <v>15</v>
      </c>
      <c r="E545" s="24" t="s">
        <v>15</v>
      </c>
      <c r="F545" s="24" t="s">
        <v>15</v>
      </c>
    </row>
    <row r="546" spans="1:6" x14ac:dyDescent="0.25">
      <c r="A546" s="24">
        <v>14243</v>
      </c>
      <c r="B546" s="24" t="s">
        <v>223</v>
      </c>
      <c r="C546" s="24" t="s">
        <v>15</v>
      </c>
      <c r="D546" s="24" t="s">
        <v>15</v>
      </c>
      <c r="E546" s="24" t="s">
        <v>15</v>
      </c>
      <c r="F546" s="24" t="s">
        <v>15</v>
      </c>
    </row>
    <row r="547" spans="1:6" x14ac:dyDescent="0.25">
      <c r="A547" s="24">
        <v>14244</v>
      </c>
      <c r="B547" s="24" t="s">
        <v>426</v>
      </c>
      <c r="C547" s="24" t="s">
        <v>15</v>
      </c>
      <c r="D547" s="24" t="s">
        <v>15</v>
      </c>
      <c r="E547" s="24" t="s">
        <v>15</v>
      </c>
      <c r="F547" s="24" t="s">
        <v>15</v>
      </c>
    </row>
    <row r="548" spans="1:6" x14ac:dyDescent="0.25">
      <c r="A548" s="24">
        <v>14245</v>
      </c>
      <c r="B548" s="24" t="s">
        <v>427</v>
      </c>
      <c r="C548" s="24" t="s">
        <v>15</v>
      </c>
      <c r="D548" s="24" t="s">
        <v>15</v>
      </c>
      <c r="E548" s="24" t="s">
        <v>15</v>
      </c>
      <c r="F548" s="24" t="s">
        <v>15</v>
      </c>
    </row>
    <row r="549" spans="1:6" x14ac:dyDescent="0.25">
      <c r="A549" s="24">
        <v>14247</v>
      </c>
      <c r="B549" s="24" t="s">
        <v>428</v>
      </c>
      <c r="C549" s="24" t="s">
        <v>15</v>
      </c>
      <c r="D549" s="24" t="s">
        <v>15</v>
      </c>
      <c r="E549" s="24" t="s">
        <v>15</v>
      </c>
      <c r="F549" s="24" t="s">
        <v>15</v>
      </c>
    </row>
    <row r="550" spans="1:6" x14ac:dyDescent="0.25">
      <c r="A550" s="24">
        <v>14247</v>
      </c>
      <c r="B550" s="24" t="s">
        <v>428</v>
      </c>
      <c r="C550" s="24" t="s">
        <v>15</v>
      </c>
      <c r="D550" s="24" t="s">
        <v>15</v>
      </c>
      <c r="E550" s="24" t="s">
        <v>15</v>
      </c>
      <c r="F550" s="24" t="s">
        <v>15</v>
      </c>
    </row>
    <row r="551" spans="1:6" x14ac:dyDescent="0.25">
      <c r="A551" s="24">
        <v>14249</v>
      </c>
      <c r="B551" s="24" t="s">
        <v>225</v>
      </c>
      <c r="C551" s="24" t="s">
        <v>15</v>
      </c>
      <c r="D551" s="24" t="s">
        <v>15</v>
      </c>
      <c r="E551" s="24" t="s">
        <v>15</v>
      </c>
      <c r="F551" s="24" t="s">
        <v>15</v>
      </c>
    </row>
    <row r="552" spans="1:6" x14ac:dyDescent="0.25">
      <c r="A552" s="24">
        <v>14249</v>
      </c>
      <c r="B552" s="24" t="s">
        <v>225</v>
      </c>
      <c r="C552" s="24" t="s">
        <v>15</v>
      </c>
      <c r="D552" s="24" t="s">
        <v>15</v>
      </c>
      <c r="E552" s="24" t="s">
        <v>15</v>
      </c>
      <c r="F552" s="24" t="s">
        <v>15</v>
      </c>
    </row>
    <row r="553" spans="1:6" x14ac:dyDescent="0.25">
      <c r="A553" s="24">
        <v>14249</v>
      </c>
      <c r="B553" s="24" t="s">
        <v>225</v>
      </c>
      <c r="C553" s="24" t="s">
        <v>15</v>
      </c>
      <c r="D553" s="24" t="s">
        <v>15</v>
      </c>
      <c r="E553" s="24" t="s">
        <v>15</v>
      </c>
      <c r="F553" s="24" t="s">
        <v>15</v>
      </c>
    </row>
    <row r="554" spans="1:6" x14ac:dyDescent="0.25">
      <c r="A554" s="24">
        <v>14252</v>
      </c>
      <c r="B554" s="24" t="s">
        <v>429</v>
      </c>
      <c r="C554" s="24" t="s">
        <v>15</v>
      </c>
      <c r="D554" s="24" t="s">
        <v>15</v>
      </c>
      <c r="E554" s="24" t="s">
        <v>15</v>
      </c>
      <c r="F554" s="24" t="s">
        <v>15</v>
      </c>
    </row>
    <row r="555" spans="1:6" x14ac:dyDescent="0.25">
      <c r="A555" s="24">
        <v>14252</v>
      </c>
      <c r="B555" s="24" t="s">
        <v>429</v>
      </c>
      <c r="C555" s="24" t="s">
        <v>15</v>
      </c>
      <c r="D555" s="24" t="s">
        <v>15</v>
      </c>
      <c r="E555" s="24" t="s">
        <v>15</v>
      </c>
      <c r="F555" s="24" t="s">
        <v>15</v>
      </c>
    </row>
    <row r="556" spans="1:6" x14ac:dyDescent="0.25">
      <c r="A556" s="24">
        <v>14253</v>
      </c>
      <c r="B556" s="24" t="s">
        <v>430</v>
      </c>
      <c r="C556" s="24" t="s">
        <v>15</v>
      </c>
      <c r="D556" s="24" t="s">
        <v>15</v>
      </c>
      <c r="E556" s="24" t="s">
        <v>15</v>
      </c>
      <c r="F556" s="24" t="s">
        <v>15</v>
      </c>
    </row>
    <row r="557" spans="1:6" x14ac:dyDescent="0.25">
      <c r="A557" s="24">
        <v>14253</v>
      </c>
      <c r="B557" s="24" t="s">
        <v>430</v>
      </c>
      <c r="C557" s="24" t="s">
        <v>15</v>
      </c>
      <c r="D557" s="24" t="s">
        <v>15</v>
      </c>
      <c r="E557" s="24" t="s">
        <v>15</v>
      </c>
      <c r="F557" s="24" t="s">
        <v>15</v>
      </c>
    </row>
    <row r="558" spans="1:6" x14ac:dyDescent="0.25">
      <c r="A558" s="24">
        <v>14254</v>
      </c>
      <c r="B558" s="24" t="s">
        <v>431</v>
      </c>
      <c r="C558" s="24" t="s">
        <v>15</v>
      </c>
      <c r="D558" s="24" t="s">
        <v>15</v>
      </c>
      <c r="E558" s="24" t="s">
        <v>15</v>
      </c>
      <c r="F558" s="24" t="s">
        <v>15</v>
      </c>
    </row>
    <row r="559" spans="1:6" x14ac:dyDescent="0.25">
      <c r="A559" s="24">
        <v>14258</v>
      </c>
      <c r="B559" s="24" t="s">
        <v>432</v>
      </c>
      <c r="C559" s="24" t="s">
        <v>15</v>
      </c>
      <c r="D559" s="24" t="s">
        <v>15</v>
      </c>
      <c r="E559" s="24" t="s">
        <v>15</v>
      </c>
      <c r="F559" s="24" t="s">
        <v>15</v>
      </c>
    </row>
    <row r="560" spans="1:6" x14ac:dyDescent="0.25">
      <c r="A560" s="24">
        <v>14258</v>
      </c>
      <c r="B560" s="24" t="s">
        <v>432</v>
      </c>
      <c r="C560" s="24" t="s">
        <v>15</v>
      </c>
      <c r="D560" s="24" t="s">
        <v>15</v>
      </c>
      <c r="E560" s="24" t="s">
        <v>15</v>
      </c>
      <c r="F560" s="24" t="s">
        <v>15</v>
      </c>
    </row>
    <row r="561" spans="1:6" x14ac:dyDescent="0.25">
      <c r="A561" s="24">
        <v>14259</v>
      </c>
      <c r="B561" s="24" t="s">
        <v>227</v>
      </c>
      <c r="C561" s="24" t="s">
        <v>15</v>
      </c>
      <c r="D561" s="24" t="s">
        <v>15</v>
      </c>
      <c r="E561" s="24" t="s">
        <v>15</v>
      </c>
      <c r="F561" s="24" t="s">
        <v>15</v>
      </c>
    </row>
    <row r="562" spans="1:6" x14ac:dyDescent="0.25">
      <c r="A562" s="24">
        <v>14259</v>
      </c>
      <c r="B562" s="24" t="s">
        <v>227</v>
      </c>
      <c r="C562" s="24" t="s">
        <v>15</v>
      </c>
      <c r="D562" s="24" t="s">
        <v>15</v>
      </c>
      <c r="E562" s="24" t="s">
        <v>15</v>
      </c>
      <c r="F562" s="24" t="s">
        <v>15</v>
      </c>
    </row>
    <row r="563" spans="1:6" x14ac:dyDescent="0.25">
      <c r="A563" s="24">
        <v>14259</v>
      </c>
      <c r="B563" s="24" t="s">
        <v>227</v>
      </c>
      <c r="C563" s="24" t="s">
        <v>15</v>
      </c>
      <c r="D563" s="24" t="s">
        <v>15</v>
      </c>
      <c r="E563" s="24" t="s">
        <v>15</v>
      </c>
      <c r="F563" s="24" t="s">
        <v>15</v>
      </c>
    </row>
    <row r="564" spans="1:6" x14ac:dyDescent="0.25">
      <c r="A564" s="24">
        <v>14261</v>
      </c>
      <c r="B564" s="24" t="s">
        <v>433</v>
      </c>
      <c r="C564" s="24" t="s">
        <v>15</v>
      </c>
      <c r="D564" s="24" t="s">
        <v>15</v>
      </c>
      <c r="E564" s="24" t="s">
        <v>15</v>
      </c>
      <c r="F564" s="24" t="s">
        <v>15</v>
      </c>
    </row>
    <row r="565" spans="1:6" x14ac:dyDescent="0.25">
      <c r="A565" s="24">
        <v>15242</v>
      </c>
      <c r="B565" s="24" t="s">
        <v>434</v>
      </c>
      <c r="C565" s="24" t="s">
        <v>15</v>
      </c>
      <c r="D565" s="24" t="s">
        <v>15</v>
      </c>
      <c r="E565" s="24" t="s">
        <v>15</v>
      </c>
      <c r="F565" s="24" t="s">
        <v>15</v>
      </c>
    </row>
    <row r="566" spans="1:6" x14ac:dyDescent="0.25">
      <c r="A566" s="24">
        <v>15242</v>
      </c>
      <c r="B566" s="24" t="s">
        <v>434</v>
      </c>
      <c r="C566" s="24" t="s">
        <v>15</v>
      </c>
      <c r="D566" s="24" t="s">
        <v>15</v>
      </c>
      <c r="E566" s="24" t="s">
        <v>15</v>
      </c>
      <c r="F566" s="24" t="s">
        <v>15</v>
      </c>
    </row>
    <row r="567" spans="1:6" x14ac:dyDescent="0.25">
      <c r="A567" s="24">
        <v>15243</v>
      </c>
      <c r="B567" s="24" t="s">
        <v>229</v>
      </c>
      <c r="C567" s="24" t="s">
        <v>15</v>
      </c>
      <c r="D567" s="24" t="s">
        <v>15</v>
      </c>
      <c r="E567" s="24" t="s">
        <v>15</v>
      </c>
      <c r="F567" s="24" t="s">
        <v>15</v>
      </c>
    </row>
    <row r="568" spans="1:6" x14ac:dyDescent="0.25">
      <c r="A568" s="24">
        <v>15243</v>
      </c>
      <c r="B568" s="24" t="s">
        <v>229</v>
      </c>
      <c r="C568" s="24" t="s">
        <v>15</v>
      </c>
      <c r="D568" s="24" t="s">
        <v>15</v>
      </c>
      <c r="E568" s="24" t="s">
        <v>15</v>
      </c>
      <c r="F568" s="24" t="s">
        <v>15</v>
      </c>
    </row>
    <row r="569" spans="1:6" x14ac:dyDescent="0.25">
      <c r="A569" s="24">
        <v>15243</v>
      </c>
      <c r="B569" s="24" t="s">
        <v>229</v>
      </c>
      <c r="C569" s="24" t="s">
        <v>15</v>
      </c>
      <c r="D569" s="24" t="s">
        <v>15</v>
      </c>
      <c r="E569" s="24" t="s">
        <v>15</v>
      </c>
      <c r="F569" s="24" t="s">
        <v>15</v>
      </c>
    </row>
    <row r="570" spans="1:6" x14ac:dyDescent="0.25">
      <c r="A570" s="24">
        <v>15244</v>
      </c>
      <c r="B570" s="24" t="s">
        <v>435</v>
      </c>
      <c r="C570" s="24" t="s">
        <v>15</v>
      </c>
      <c r="D570" s="24" t="s">
        <v>15</v>
      </c>
      <c r="E570" s="24" t="s">
        <v>15</v>
      </c>
      <c r="F570" s="24" t="s">
        <v>15</v>
      </c>
    </row>
    <row r="571" spans="1:6" x14ac:dyDescent="0.25">
      <c r="A571" s="24">
        <v>15244</v>
      </c>
      <c r="B571" s="24" t="s">
        <v>435</v>
      </c>
      <c r="C571" s="24" t="s">
        <v>15</v>
      </c>
      <c r="D571" s="24" t="s">
        <v>15</v>
      </c>
      <c r="E571" s="24" t="s">
        <v>15</v>
      </c>
      <c r="F571" s="24" t="s">
        <v>15</v>
      </c>
    </row>
    <row r="572" spans="1:6" x14ac:dyDescent="0.25">
      <c r="A572" s="24">
        <v>15246</v>
      </c>
      <c r="B572" s="24" t="s">
        <v>231</v>
      </c>
      <c r="C572" s="24" t="s">
        <v>15</v>
      </c>
      <c r="D572" s="24" t="s">
        <v>15</v>
      </c>
      <c r="E572" s="24" t="s">
        <v>15</v>
      </c>
      <c r="F572" s="24" t="s">
        <v>15</v>
      </c>
    </row>
    <row r="573" spans="1:6" x14ac:dyDescent="0.25">
      <c r="A573" s="24">
        <v>15246</v>
      </c>
      <c r="B573" s="24" t="s">
        <v>231</v>
      </c>
      <c r="C573" s="24" t="s">
        <v>15</v>
      </c>
      <c r="D573" s="24" t="s">
        <v>15</v>
      </c>
      <c r="E573" s="24" t="s">
        <v>15</v>
      </c>
      <c r="F573" s="24" t="s">
        <v>15</v>
      </c>
    </row>
    <row r="574" spans="1:6" x14ac:dyDescent="0.25">
      <c r="A574" s="24">
        <v>15246</v>
      </c>
      <c r="B574" s="24" t="s">
        <v>231</v>
      </c>
      <c r="C574" s="24" t="s">
        <v>15</v>
      </c>
      <c r="D574" s="24" t="s">
        <v>15</v>
      </c>
      <c r="E574" s="24" t="s">
        <v>15</v>
      </c>
      <c r="F574" s="24" t="s">
        <v>15</v>
      </c>
    </row>
    <row r="575" spans="1:6" x14ac:dyDescent="0.25">
      <c r="A575" s="24">
        <v>15254</v>
      </c>
      <c r="B575" s="24" t="s">
        <v>436</v>
      </c>
      <c r="C575" s="24" t="s">
        <v>15</v>
      </c>
      <c r="D575" s="24" t="s">
        <v>15</v>
      </c>
      <c r="E575" s="24" t="s">
        <v>15</v>
      </c>
      <c r="F575" s="24" t="s">
        <v>15</v>
      </c>
    </row>
    <row r="576" spans="1:6" x14ac:dyDescent="0.25">
      <c r="A576" s="24">
        <v>15255</v>
      </c>
      <c r="B576" s="24" t="s">
        <v>437</v>
      </c>
      <c r="C576" s="24" t="s">
        <v>15</v>
      </c>
      <c r="D576" s="24" t="s">
        <v>15</v>
      </c>
      <c r="E576" s="24" t="s">
        <v>15</v>
      </c>
      <c r="F576" s="24" t="s">
        <v>15</v>
      </c>
    </row>
    <row r="577" spans="1:6" x14ac:dyDescent="0.25">
      <c r="A577" s="24">
        <v>15255</v>
      </c>
      <c r="B577" s="24" t="s">
        <v>437</v>
      </c>
      <c r="C577" s="24" t="s">
        <v>15</v>
      </c>
      <c r="D577" s="24" t="s">
        <v>15</v>
      </c>
      <c r="E577" s="24" t="s">
        <v>15</v>
      </c>
      <c r="F577" s="24" t="s">
        <v>15</v>
      </c>
    </row>
    <row r="578" spans="1:6" x14ac:dyDescent="0.25">
      <c r="A578" s="24">
        <v>15256</v>
      </c>
      <c r="B578" s="24" t="s">
        <v>438</v>
      </c>
      <c r="C578" s="24" t="s">
        <v>15</v>
      </c>
      <c r="D578" s="24" t="s">
        <v>15</v>
      </c>
      <c r="E578" s="24" t="s">
        <v>15</v>
      </c>
      <c r="F578" s="24" t="s">
        <v>15</v>
      </c>
    </row>
    <row r="579" spans="1:6" x14ac:dyDescent="0.25">
      <c r="A579" s="24">
        <v>15256</v>
      </c>
      <c r="B579" s="24" t="s">
        <v>438</v>
      </c>
      <c r="C579" s="24" t="s">
        <v>15</v>
      </c>
      <c r="D579" s="24" t="s">
        <v>15</v>
      </c>
      <c r="E579" s="24" t="s">
        <v>15</v>
      </c>
      <c r="F579" s="24" t="s">
        <v>15</v>
      </c>
    </row>
    <row r="580" spans="1:6" x14ac:dyDescent="0.25">
      <c r="A580" s="24">
        <v>15257</v>
      </c>
      <c r="B580" s="24" t="s">
        <v>233</v>
      </c>
      <c r="C580" s="24" t="s">
        <v>15</v>
      </c>
      <c r="D580" s="24" t="s">
        <v>15</v>
      </c>
      <c r="E580" s="24" t="s">
        <v>15</v>
      </c>
      <c r="F580" s="24" t="s">
        <v>15</v>
      </c>
    </row>
    <row r="581" spans="1:6" x14ac:dyDescent="0.25">
      <c r="A581" s="24">
        <v>15257</v>
      </c>
      <c r="B581" s="24" t="s">
        <v>233</v>
      </c>
      <c r="C581" s="24" t="s">
        <v>15</v>
      </c>
      <c r="D581" s="24" t="s">
        <v>15</v>
      </c>
      <c r="E581" s="24" t="s">
        <v>15</v>
      </c>
      <c r="F581" s="24" t="s">
        <v>15</v>
      </c>
    </row>
    <row r="582" spans="1:6" x14ac:dyDescent="0.25">
      <c r="A582" s="24">
        <v>15257</v>
      </c>
      <c r="B582" s="24" t="s">
        <v>233</v>
      </c>
      <c r="C582" s="24" t="s">
        <v>15</v>
      </c>
      <c r="D582" s="24" t="s">
        <v>15</v>
      </c>
      <c r="E582" s="24" t="s">
        <v>15</v>
      </c>
      <c r="F582" s="24" t="s">
        <v>15</v>
      </c>
    </row>
    <row r="583" spans="1:6" x14ac:dyDescent="0.25">
      <c r="A583" s="24">
        <v>15258</v>
      </c>
      <c r="B583" s="24" t="s">
        <v>235</v>
      </c>
      <c r="C583" s="24" t="s">
        <v>15</v>
      </c>
      <c r="D583" s="24" t="s">
        <v>15</v>
      </c>
      <c r="E583" s="24" t="s">
        <v>15</v>
      </c>
      <c r="F583" s="24" t="s">
        <v>15</v>
      </c>
    </row>
    <row r="584" spans="1:6" x14ac:dyDescent="0.25">
      <c r="A584" s="24">
        <v>15258</v>
      </c>
      <c r="B584" s="24" t="s">
        <v>235</v>
      </c>
      <c r="C584" s="24" t="s">
        <v>15</v>
      </c>
      <c r="D584" s="24" t="s">
        <v>15</v>
      </c>
      <c r="E584" s="24" t="s">
        <v>15</v>
      </c>
      <c r="F584" s="24" t="s">
        <v>15</v>
      </c>
    </row>
    <row r="585" spans="1:6" x14ac:dyDescent="0.25">
      <c r="A585" s="24">
        <v>15258</v>
      </c>
      <c r="B585" s="24" t="s">
        <v>235</v>
      </c>
      <c r="C585" s="24" t="s">
        <v>15</v>
      </c>
      <c r="D585" s="24" t="s">
        <v>15</v>
      </c>
      <c r="E585" s="24" t="s">
        <v>15</v>
      </c>
      <c r="F585" s="24" t="s">
        <v>15</v>
      </c>
    </row>
    <row r="586" spans="1:6" x14ac:dyDescent="0.25">
      <c r="A586" s="24">
        <v>15259</v>
      </c>
      <c r="B586" s="24" t="s">
        <v>237</v>
      </c>
      <c r="C586" s="24" t="s">
        <v>15</v>
      </c>
      <c r="D586" s="24" t="s">
        <v>15</v>
      </c>
      <c r="E586" s="24" t="s">
        <v>15</v>
      </c>
      <c r="F586" s="24" t="s">
        <v>15</v>
      </c>
    </row>
    <row r="587" spans="1:6" x14ac:dyDescent="0.25">
      <c r="A587" s="24">
        <v>15259</v>
      </c>
      <c r="B587" s="24" t="s">
        <v>237</v>
      </c>
      <c r="C587" s="24" t="s">
        <v>15</v>
      </c>
      <c r="D587" s="24" t="s">
        <v>15</v>
      </c>
      <c r="E587" s="24" t="s">
        <v>15</v>
      </c>
      <c r="F587" s="24" t="s">
        <v>15</v>
      </c>
    </row>
    <row r="588" spans="1:6" x14ac:dyDescent="0.25">
      <c r="A588" s="24">
        <v>15259</v>
      </c>
      <c r="B588" s="24" t="s">
        <v>237</v>
      </c>
      <c r="C588" s="24" t="s">
        <v>15</v>
      </c>
      <c r="D588" s="24" t="s">
        <v>15</v>
      </c>
      <c r="E588" s="24" t="s">
        <v>15</v>
      </c>
      <c r="F588" s="24" t="s">
        <v>15</v>
      </c>
    </row>
    <row r="589" spans="1:6" x14ac:dyDescent="0.25">
      <c r="A589" s="24">
        <v>16126</v>
      </c>
      <c r="B589" s="24" t="s">
        <v>325</v>
      </c>
      <c r="C589" s="24" t="s">
        <v>15</v>
      </c>
      <c r="D589" s="24" t="s">
        <v>15</v>
      </c>
      <c r="E589" s="24" t="s">
        <v>15</v>
      </c>
      <c r="F589" s="24" t="s">
        <v>15</v>
      </c>
    </row>
    <row r="590" spans="1:6" x14ac:dyDescent="0.25">
      <c r="A590" s="24">
        <v>16126</v>
      </c>
      <c r="B590" s="24" t="s">
        <v>325</v>
      </c>
      <c r="C590" s="24" t="s">
        <v>15</v>
      </c>
      <c r="D590" s="24" t="s">
        <v>15</v>
      </c>
      <c r="E590" s="24" t="s">
        <v>15</v>
      </c>
      <c r="F590" s="24" t="s">
        <v>15</v>
      </c>
    </row>
    <row r="591" spans="1:6" x14ac:dyDescent="0.25">
      <c r="A591" s="24">
        <v>16132</v>
      </c>
      <c r="B591" s="24" t="s">
        <v>439</v>
      </c>
      <c r="C591" s="24" t="s">
        <v>15</v>
      </c>
      <c r="D591" s="24" t="s">
        <v>15</v>
      </c>
      <c r="E591" s="24" t="s">
        <v>15</v>
      </c>
      <c r="F591" s="24" t="s">
        <v>15</v>
      </c>
    </row>
    <row r="592" spans="1:6" x14ac:dyDescent="0.25">
      <c r="A592" s="24">
        <v>16134</v>
      </c>
      <c r="B592" s="24" t="s">
        <v>440</v>
      </c>
      <c r="C592" s="24" t="s">
        <v>15</v>
      </c>
      <c r="D592" s="24" t="s">
        <v>15</v>
      </c>
      <c r="E592" s="24" t="s">
        <v>15</v>
      </c>
      <c r="F592" s="24" t="s">
        <v>15</v>
      </c>
    </row>
    <row r="593" spans="1:6" x14ac:dyDescent="0.25">
      <c r="A593" s="24">
        <v>16242</v>
      </c>
      <c r="B593" s="24" t="s">
        <v>441</v>
      </c>
      <c r="C593" s="24" t="s">
        <v>15</v>
      </c>
      <c r="D593" s="24" t="s">
        <v>15</v>
      </c>
      <c r="E593" s="24" t="s">
        <v>15</v>
      </c>
      <c r="F593" s="24" t="s">
        <v>15</v>
      </c>
    </row>
    <row r="594" spans="1:6" x14ac:dyDescent="0.25">
      <c r="A594" s="24">
        <v>16273</v>
      </c>
      <c r="B594" s="24" t="s">
        <v>442</v>
      </c>
      <c r="C594" s="24" t="e">
        <v>#N/A</v>
      </c>
      <c r="D594" s="24" t="e">
        <v>#N/A</v>
      </c>
      <c r="E594" s="24" t="e">
        <v>#N/A</v>
      </c>
      <c r="F594" s="24" t="e">
        <v>#N/A</v>
      </c>
    </row>
    <row r="595" spans="1:6" x14ac:dyDescent="0.25">
      <c r="A595" s="24">
        <v>17242</v>
      </c>
      <c r="B595" s="24" t="s">
        <v>270</v>
      </c>
      <c r="C595" s="27" t="s">
        <v>14</v>
      </c>
      <c r="D595" s="27" t="s">
        <v>14</v>
      </c>
      <c r="E595" s="27" t="s">
        <v>14</v>
      </c>
      <c r="F595" s="27" t="s">
        <v>14</v>
      </c>
    </row>
    <row r="596" spans="1:6" x14ac:dyDescent="0.25">
      <c r="A596" s="24">
        <v>17242</v>
      </c>
      <c r="B596" s="24" t="s">
        <v>270</v>
      </c>
      <c r="C596" s="27" t="s">
        <v>14</v>
      </c>
      <c r="D596" s="27" t="s">
        <v>14</v>
      </c>
      <c r="E596" s="27" t="s">
        <v>14</v>
      </c>
      <c r="F596" s="27" t="s">
        <v>14</v>
      </c>
    </row>
    <row r="597" spans="1:6" x14ac:dyDescent="0.25">
      <c r="A597" s="24">
        <v>17242</v>
      </c>
      <c r="B597" s="24" t="s">
        <v>270</v>
      </c>
      <c r="C597" s="27" t="s">
        <v>14</v>
      </c>
      <c r="D597" s="27" t="s">
        <v>14</v>
      </c>
      <c r="E597" s="27" t="s">
        <v>14</v>
      </c>
      <c r="F597" s="27" t="s">
        <v>14</v>
      </c>
    </row>
    <row r="598" spans="1:6" x14ac:dyDescent="0.25">
      <c r="A598" s="24">
        <v>17244</v>
      </c>
      <c r="B598" s="24" t="s">
        <v>272</v>
      </c>
      <c r="C598" s="27" t="s">
        <v>14</v>
      </c>
      <c r="D598" s="27" t="s">
        <v>14</v>
      </c>
      <c r="E598" s="27" t="s">
        <v>14</v>
      </c>
      <c r="F598" s="27" t="s">
        <v>14</v>
      </c>
    </row>
    <row r="599" spans="1:6" x14ac:dyDescent="0.25">
      <c r="A599" s="24">
        <v>17244</v>
      </c>
      <c r="B599" s="24" t="s">
        <v>272</v>
      </c>
      <c r="C599" s="27" t="s">
        <v>14</v>
      </c>
      <c r="D599" s="27" t="s">
        <v>14</v>
      </c>
      <c r="E599" s="27" t="s">
        <v>14</v>
      </c>
      <c r="F599" s="27" t="s">
        <v>14</v>
      </c>
    </row>
    <row r="600" spans="1:6" x14ac:dyDescent="0.25">
      <c r="A600" s="24">
        <v>17244</v>
      </c>
      <c r="B600" s="24" t="s">
        <v>272</v>
      </c>
      <c r="C600" s="27" t="s">
        <v>14</v>
      </c>
      <c r="D600" s="27" t="s">
        <v>14</v>
      </c>
      <c r="E600" s="27" t="s">
        <v>14</v>
      </c>
      <c r="F600" s="27" t="s">
        <v>14</v>
      </c>
    </row>
    <row r="601" spans="1:6" x14ac:dyDescent="0.25">
      <c r="A601" s="24">
        <v>17245</v>
      </c>
      <c r="B601" s="24" t="s">
        <v>274</v>
      </c>
      <c r="C601" s="27" t="s">
        <v>14</v>
      </c>
      <c r="D601" s="27" t="s">
        <v>14</v>
      </c>
      <c r="E601" s="27" t="s">
        <v>14</v>
      </c>
      <c r="F601" s="27" t="s">
        <v>14</v>
      </c>
    </row>
    <row r="602" spans="1:6" x14ac:dyDescent="0.25">
      <c r="A602" s="24">
        <v>17245</v>
      </c>
      <c r="B602" s="24" t="s">
        <v>274</v>
      </c>
      <c r="C602" s="27" t="s">
        <v>14</v>
      </c>
      <c r="D602" s="27" t="s">
        <v>14</v>
      </c>
      <c r="E602" s="27" t="s">
        <v>14</v>
      </c>
      <c r="F602" s="27" t="s">
        <v>14</v>
      </c>
    </row>
    <row r="603" spans="1:6" x14ac:dyDescent="0.25">
      <c r="A603" s="24">
        <v>17245</v>
      </c>
      <c r="B603" s="24" t="s">
        <v>274</v>
      </c>
      <c r="C603" s="27" t="s">
        <v>14</v>
      </c>
      <c r="D603" s="27" t="s">
        <v>14</v>
      </c>
      <c r="E603" s="27" t="s">
        <v>14</v>
      </c>
      <c r="F603" s="27" t="s">
        <v>14</v>
      </c>
    </row>
    <row r="604" spans="1:6" x14ac:dyDescent="0.25">
      <c r="A604" s="24">
        <v>17246</v>
      </c>
      <c r="B604" s="24" t="s">
        <v>276</v>
      </c>
      <c r="C604" s="27" t="s">
        <v>14</v>
      </c>
      <c r="D604" s="27" t="s">
        <v>14</v>
      </c>
      <c r="E604" s="27" t="s">
        <v>14</v>
      </c>
      <c r="F604" s="27" t="s">
        <v>14</v>
      </c>
    </row>
    <row r="605" spans="1:6" x14ac:dyDescent="0.25">
      <c r="A605" s="24">
        <v>17246</v>
      </c>
      <c r="B605" s="24" t="s">
        <v>276</v>
      </c>
      <c r="C605" s="27" t="s">
        <v>14</v>
      </c>
      <c r="D605" s="27" t="s">
        <v>14</v>
      </c>
      <c r="E605" s="27" t="s">
        <v>14</v>
      </c>
      <c r="F605" s="27" t="s">
        <v>14</v>
      </c>
    </row>
    <row r="606" spans="1:6" x14ac:dyDescent="0.25">
      <c r="A606" s="24">
        <v>17246</v>
      </c>
      <c r="B606" s="24" t="s">
        <v>276</v>
      </c>
      <c r="C606" s="27" t="s">
        <v>14</v>
      </c>
      <c r="D606" s="27" t="s">
        <v>14</v>
      </c>
      <c r="E606" s="27" t="s">
        <v>14</v>
      </c>
      <c r="F606" s="27" t="s">
        <v>14</v>
      </c>
    </row>
    <row r="607" spans="1:6" x14ac:dyDescent="0.25">
      <c r="A607" s="24">
        <v>17247</v>
      </c>
      <c r="B607" s="24" t="s">
        <v>278</v>
      </c>
      <c r="C607" s="27" t="s">
        <v>14</v>
      </c>
      <c r="D607" s="27" t="s">
        <v>14</v>
      </c>
      <c r="E607" s="27" t="s">
        <v>14</v>
      </c>
      <c r="F607" s="27" t="s">
        <v>14</v>
      </c>
    </row>
    <row r="608" spans="1:6" x14ac:dyDescent="0.25">
      <c r="A608" s="24">
        <v>17247</v>
      </c>
      <c r="B608" s="24" t="s">
        <v>278</v>
      </c>
      <c r="C608" s="27" t="s">
        <v>14</v>
      </c>
      <c r="D608" s="27" t="s">
        <v>14</v>
      </c>
      <c r="E608" s="27" t="s">
        <v>14</v>
      </c>
      <c r="F608" s="27" t="s">
        <v>14</v>
      </c>
    </row>
    <row r="609" spans="1:6" x14ac:dyDescent="0.25">
      <c r="A609" s="24">
        <v>17247</v>
      </c>
      <c r="B609" s="24" t="s">
        <v>278</v>
      </c>
      <c r="C609" s="27" t="s">
        <v>14</v>
      </c>
      <c r="D609" s="27" t="s">
        <v>14</v>
      </c>
      <c r="E609" s="27" t="s">
        <v>14</v>
      </c>
      <c r="F609" s="27" t="s">
        <v>14</v>
      </c>
    </row>
    <row r="610" spans="1:6" x14ac:dyDescent="0.25">
      <c r="A610" s="24">
        <v>17249</v>
      </c>
      <c r="B610" s="24" t="s">
        <v>443</v>
      </c>
      <c r="C610" s="27" t="s">
        <v>14</v>
      </c>
      <c r="D610" s="27" t="s">
        <v>14</v>
      </c>
      <c r="E610" s="27" t="s">
        <v>14</v>
      </c>
      <c r="F610" s="27" t="s">
        <v>14</v>
      </c>
    </row>
    <row r="611" spans="1:6" x14ac:dyDescent="0.25">
      <c r="A611" s="24">
        <v>17249</v>
      </c>
      <c r="B611" s="24" t="s">
        <v>443</v>
      </c>
      <c r="C611" s="27" t="s">
        <v>14</v>
      </c>
      <c r="D611" s="27" t="s">
        <v>14</v>
      </c>
      <c r="E611" s="27" t="s">
        <v>14</v>
      </c>
      <c r="F611" s="27" t="s">
        <v>14</v>
      </c>
    </row>
    <row r="612" spans="1:6" x14ac:dyDescent="0.25">
      <c r="A612" s="24">
        <v>17249</v>
      </c>
      <c r="B612" s="24" t="s">
        <v>443</v>
      </c>
      <c r="C612" s="27" t="s">
        <v>14</v>
      </c>
      <c r="D612" s="27" t="s">
        <v>14</v>
      </c>
      <c r="E612" s="27" t="s">
        <v>14</v>
      </c>
      <c r="F612" s="27" t="s">
        <v>14</v>
      </c>
    </row>
    <row r="613" spans="1:6" x14ac:dyDescent="0.25">
      <c r="A613" s="24">
        <v>17250</v>
      </c>
      <c r="B613" s="24" t="s">
        <v>282</v>
      </c>
      <c r="C613" s="27" t="s">
        <v>14</v>
      </c>
      <c r="D613" s="27" t="s">
        <v>14</v>
      </c>
      <c r="E613" s="27" t="s">
        <v>14</v>
      </c>
      <c r="F613" s="27" t="s">
        <v>14</v>
      </c>
    </row>
    <row r="614" spans="1:6" x14ac:dyDescent="0.25">
      <c r="A614" s="24">
        <v>17250</v>
      </c>
      <c r="B614" s="24" t="s">
        <v>282</v>
      </c>
      <c r="C614" s="27" t="s">
        <v>14</v>
      </c>
      <c r="D614" s="27" t="s">
        <v>14</v>
      </c>
      <c r="E614" s="27" t="s">
        <v>14</v>
      </c>
      <c r="F614" s="27" t="s">
        <v>14</v>
      </c>
    </row>
    <row r="615" spans="1:6" x14ac:dyDescent="0.25">
      <c r="A615" s="24">
        <v>17250</v>
      </c>
      <c r="B615" s="24" t="s">
        <v>282</v>
      </c>
      <c r="C615" s="27" t="s">
        <v>14</v>
      </c>
      <c r="D615" s="27" t="s">
        <v>14</v>
      </c>
      <c r="E615" s="27" t="s">
        <v>14</v>
      </c>
      <c r="F615" s="27" t="s">
        <v>14</v>
      </c>
    </row>
    <row r="616" spans="1:6" x14ac:dyDescent="0.25">
      <c r="A616" s="24">
        <v>17251</v>
      </c>
      <c r="B616" s="24" t="s">
        <v>284</v>
      </c>
      <c r="C616" s="27" t="s">
        <v>14</v>
      </c>
      <c r="D616" s="27" t="s">
        <v>14</v>
      </c>
      <c r="E616" s="27" t="s">
        <v>14</v>
      </c>
      <c r="F616" s="27" t="s">
        <v>14</v>
      </c>
    </row>
    <row r="617" spans="1:6" x14ac:dyDescent="0.25">
      <c r="A617" s="24">
        <v>17251</v>
      </c>
      <c r="B617" s="24" t="s">
        <v>284</v>
      </c>
      <c r="C617" s="27" t="s">
        <v>14</v>
      </c>
      <c r="D617" s="27" t="s">
        <v>14</v>
      </c>
      <c r="E617" s="27" t="s">
        <v>14</v>
      </c>
      <c r="F617" s="27" t="s">
        <v>14</v>
      </c>
    </row>
    <row r="618" spans="1:6" x14ac:dyDescent="0.25">
      <c r="A618" s="24">
        <v>17251</v>
      </c>
      <c r="B618" s="24" t="s">
        <v>284</v>
      </c>
      <c r="C618" s="27" t="s">
        <v>14</v>
      </c>
      <c r="D618" s="27" t="s">
        <v>14</v>
      </c>
      <c r="E618" s="27" t="s">
        <v>14</v>
      </c>
      <c r="F618" s="27" t="s">
        <v>14</v>
      </c>
    </row>
    <row r="619" spans="1:6" x14ac:dyDescent="0.25">
      <c r="A619" s="24">
        <v>17252</v>
      </c>
      <c r="B619" s="24" t="s">
        <v>286</v>
      </c>
      <c r="C619" s="27" t="s">
        <v>14</v>
      </c>
      <c r="D619" s="27" t="s">
        <v>14</v>
      </c>
      <c r="E619" s="27" t="s">
        <v>14</v>
      </c>
      <c r="F619" s="27" t="s">
        <v>14</v>
      </c>
    </row>
    <row r="620" spans="1:6" x14ac:dyDescent="0.25">
      <c r="A620" s="24">
        <v>17252</v>
      </c>
      <c r="B620" s="24" t="s">
        <v>286</v>
      </c>
      <c r="C620" s="27" t="s">
        <v>14</v>
      </c>
      <c r="D620" s="27" t="s">
        <v>14</v>
      </c>
      <c r="E620" s="27" t="s">
        <v>14</v>
      </c>
      <c r="F620" s="27" t="s">
        <v>14</v>
      </c>
    </row>
    <row r="621" spans="1:6" x14ac:dyDescent="0.25">
      <c r="A621" s="24">
        <v>17252</v>
      </c>
      <c r="B621" s="24" t="s">
        <v>286</v>
      </c>
      <c r="C621" s="27" t="s">
        <v>14</v>
      </c>
      <c r="D621" s="27" t="s">
        <v>14</v>
      </c>
      <c r="E621" s="27" t="s">
        <v>14</v>
      </c>
      <c r="F621" s="27" t="s">
        <v>14</v>
      </c>
    </row>
    <row r="622" spans="1:6" x14ac:dyDescent="0.25">
      <c r="A622" s="24">
        <v>17253</v>
      </c>
      <c r="B622" s="24" t="s">
        <v>78</v>
      </c>
      <c r="C622" s="27" t="s">
        <v>14</v>
      </c>
      <c r="D622" s="27" t="s">
        <v>14</v>
      </c>
      <c r="E622" s="27" t="s">
        <v>14</v>
      </c>
      <c r="F622" s="27" t="s">
        <v>14</v>
      </c>
    </row>
    <row r="623" spans="1:6" x14ac:dyDescent="0.25">
      <c r="A623" s="24">
        <v>17253</v>
      </c>
      <c r="B623" s="24" t="s">
        <v>78</v>
      </c>
      <c r="C623" s="27" t="s">
        <v>14</v>
      </c>
      <c r="D623" s="27" t="s">
        <v>14</v>
      </c>
      <c r="E623" s="27" t="s">
        <v>14</v>
      </c>
      <c r="F623" s="27" t="s">
        <v>14</v>
      </c>
    </row>
    <row r="624" spans="1:6" x14ac:dyDescent="0.25">
      <c r="A624" s="24">
        <v>17253</v>
      </c>
      <c r="B624" s="24" t="s">
        <v>78</v>
      </c>
      <c r="C624" s="27" t="s">
        <v>14</v>
      </c>
      <c r="D624" s="27" t="s">
        <v>14</v>
      </c>
      <c r="E624" s="27" t="s">
        <v>14</v>
      </c>
      <c r="F624" s="27" t="s">
        <v>14</v>
      </c>
    </row>
    <row r="625" spans="1:6" x14ac:dyDescent="0.25">
      <c r="A625" s="24">
        <v>17254</v>
      </c>
      <c r="B625" s="24" t="s">
        <v>289</v>
      </c>
      <c r="C625" s="27" t="s">
        <v>14</v>
      </c>
      <c r="D625" s="27" t="s">
        <v>14</v>
      </c>
      <c r="E625" s="27" t="s">
        <v>14</v>
      </c>
      <c r="F625" s="27" t="s">
        <v>14</v>
      </c>
    </row>
    <row r="626" spans="1:6" x14ac:dyDescent="0.25">
      <c r="A626" s="24">
        <v>17254</v>
      </c>
      <c r="B626" s="24" t="s">
        <v>289</v>
      </c>
      <c r="C626" s="27" t="s">
        <v>14</v>
      </c>
      <c r="D626" s="27" t="s">
        <v>14</v>
      </c>
      <c r="E626" s="27" t="s">
        <v>14</v>
      </c>
      <c r="F626" s="27" t="s">
        <v>14</v>
      </c>
    </row>
    <row r="627" spans="1:6" x14ac:dyDescent="0.25">
      <c r="A627" s="24">
        <v>17254</v>
      </c>
      <c r="B627" s="24" t="s">
        <v>289</v>
      </c>
      <c r="C627" s="27" t="s">
        <v>14</v>
      </c>
      <c r="D627" s="27" t="s">
        <v>14</v>
      </c>
      <c r="E627" s="27" t="s">
        <v>14</v>
      </c>
      <c r="F627" s="27" t="s">
        <v>14</v>
      </c>
    </row>
    <row r="628" spans="1:6" x14ac:dyDescent="0.25">
      <c r="A628" s="24">
        <v>87232</v>
      </c>
      <c r="B628" s="24" t="s">
        <v>291</v>
      </c>
      <c r="C628" s="24" t="s">
        <v>14</v>
      </c>
      <c r="D628" s="24" t="s">
        <v>15</v>
      </c>
      <c r="E628" s="24" t="s">
        <v>14</v>
      </c>
      <c r="F628" s="24" t="s">
        <v>14</v>
      </c>
    </row>
    <row r="629" spans="1:6" x14ac:dyDescent="0.25">
      <c r="A629" s="24">
        <v>87232</v>
      </c>
      <c r="B629" s="24" t="s">
        <v>291</v>
      </c>
      <c r="C629" s="24" t="s">
        <v>14</v>
      </c>
      <c r="D629" s="24" t="s">
        <v>15</v>
      </c>
      <c r="E629" s="24" t="s">
        <v>14</v>
      </c>
      <c r="F629" s="24" t="s">
        <v>14</v>
      </c>
    </row>
    <row r="630" spans="1:6" x14ac:dyDescent="0.25">
      <c r="A630" s="24">
        <v>87232</v>
      </c>
      <c r="B630" s="24" t="s">
        <v>291</v>
      </c>
      <c r="C630" s="24" t="s">
        <v>14</v>
      </c>
      <c r="D630" s="24" t="s">
        <v>15</v>
      </c>
      <c r="E630" s="24" t="s">
        <v>14</v>
      </c>
      <c r="F630" s="24" t="s">
        <v>14</v>
      </c>
    </row>
    <row r="631" spans="1:6" x14ac:dyDescent="0.25">
      <c r="A631" s="24">
        <v>90220</v>
      </c>
      <c r="B631" s="24" t="s">
        <v>444</v>
      </c>
      <c r="C631" s="24" t="s">
        <v>15</v>
      </c>
      <c r="D631" s="24" t="s">
        <v>15</v>
      </c>
      <c r="E631" s="24" t="s">
        <v>15</v>
      </c>
      <c r="F631" s="24" t="s">
        <v>15</v>
      </c>
    </row>
    <row r="632" spans="1:6" x14ac:dyDescent="0.25">
      <c r="A632" s="24">
        <v>93240</v>
      </c>
      <c r="B632" s="24" t="s">
        <v>293</v>
      </c>
      <c r="C632" s="24" t="s">
        <v>14</v>
      </c>
      <c r="D632" s="24" t="s">
        <v>15</v>
      </c>
      <c r="E632" s="24" t="s">
        <v>14</v>
      </c>
      <c r="F632" s="24" t="s">
        <v>14</v>
      </c>
    </row>
    <row r="633" spans="1:6" x14ac:dyDescent="0.25">
      <c r="A633" s="24">
        <v>93240</v>
      </c>
      <c r="B633" s="24" t="s">
        <v>293</v>
      </c>
      <c r="C633" s="24" t="s">
        <v>14</v>
      </c>
      <c r="D633" s="24" t="s">
        <v>15</v>
      </c>
      <c r="E633" s="24" t="s">
        <v>14</v>
      </c>
      <c r="F633" s="24" t="s">
        <v>14</v>
      </c>
    </row>
    <row r="634" spans="1:6" x14ac:dyDescent="0.25">
      <c r="A634" s="24">
        <v>93240</v>
      </c>
      <c r="B634" s="24" t="s">
        <v>293</v>
      </c>
      <c r="C634" s="24" t="s">
        <v>14</v>
      </c>
      <c r="D634" s="24" t="s">
        <v>15</v>
      </c>
      <c r="E634" s="24" t="s">
        <v>14</v>
      </c>
      <c r="F634" s="24" t="s">
        <v>14</v>
      </c>
    </row>
    <row r="635" spans="1:6" x14ac:dyDescent="0.25">
      <c r="A635" s="24">
        <v>93269</v>
      </c>
      <c r="B635" s="24" t="s">
        <v>445</v>
      </c>
      <c r="C635" s="24" t="s">
        <v>15</v>
      </c>
      <c r="D635" s="24" t="s">
        <v>15</v>
      </c>
      <c r="E635" s="24" t="s">
        <v>15</v>
      </c>
      <c r="F635" s="24" t="s">
        <v>15</v>
      </c>
    </row>
    <row r="636" spans="1:6" x14ac:dyDescent="0.25">
      <c r="A636" s="24">
        <v>94241</v>
      </c>
      <c r="B636" s="24" t="s">
        <v>446</v>
      </c>
      <c r="C636" s="24" t="s">
        <v>15</v>
      </c>
      <c r="D636" s="24" t="s">
        <v>14</v>
      </c>
      <c r="E636" s="24" t="s">
        <v>15</v>
      </c>
      <c r="F636" s="24" t="s">
        <v>15</v>
      </c>
    </row>
    <row r="637" spans="1:6" x14ac:dyDescent="0.25">
      <c r="A637" s="24">
        <v>94241</v>
      </c>
      <c r="B637" s="24" t="s">
        <v>446</v>
      </c>
      <c r="C637" s="24" t="s">
        <v>15</v>
      </c>
      <c r="D637" s="24" t="s">
        <v>14</v>
      </c>
      <c r="E637" s="24" t="s">
        <v>15</v>
      </c>
      <c r="F637" s="24" t="s">
        <v>15</v>
      </c>
    </row>
    <row r="638" spans="1:6" x14ac:dyDescent="0.25">
      <c r="A638" s="24">
        <v>94245</v>
      </c>
      <c r="B638" s="24" t="s">
        <v>447</v>
      </c>
      <c r="C638" s="24" t="s">
        <v>14</v>
      </c>
      <c r="D638" s="24" t="s">
        <v>15</v>
      </c>
      <c r="E638" s="24" t="s">
        <v>14</v>
      </c>
      <c r="F638" s="24" t="s">
        <v>15</v>
      </c>
    </row>
    <row r="639" spans="1:6" x14ac:dyDescent="0.25">
      <c r="A639" s="24">
        <v>94245</v>
      </c>
      <c r="B639" s="24" t="s">
        <v>447</v>
      </c>
      <c r="C639" s="24" t="s">
        <v>14</v>
      </c>
      <c r="D639" s="24" t="s">
        <v>15</v>
      </c>
      <c r="E639" s="24" t="s">
        <v>14</v>
      </c>
      <c r="F639" s="24" t="s">
        <v>15</v>
      </c>
    </row>
    <row r="640" spans="1:6" x14ac:dyDescent="0.25">
      <c r="A640" s="24">
        <v>97248</v>
      </c>
      <c r="B640" s="24" t="s">
        <v>295</v>
      </c>
      <c r="C640" s="24" t="s">
        <v>14</v>
      </c>
      <c r="D640" s="24" t="s">
        <v>14</v>
      </c>
      <c r="E640" s="24" t="s">
        <v>14</v>
      </c>
      <c r="F640" s="24" t="s">
        <v>14</v>
      </c>
    </row>
    <row r="641" spans="1:6" x14ac:dyDescent="0.25">
      <c r="A641" s="24">
        <v>97248</v>
      </c>
      <c r="B641" s="24" t="s">
        <v>295</v>
      </c>
      <c r="C641" s="24" t="s">
        <v>14</v>
      </c>
      <c r="D641" s="24" t="s">
        <v>14</v>
      </c>
      <c r="E641" s="24" t="s">
        <v>14</v>
      </c>
      <c r="F641" s="24" t="s">
        <v>14</v>
      </c>
    </row>
    <row r="642" spans="1:6" x14ac:dyDescent="0.25">
      <c r="A642" s="24">
        <v>97248</v>
      </c>
      <c r="B642" s="24" t="s">
        <v>295</v>
      </c>
      <c r="C642" s="24" t="s">
        <v>14</v>
      </c>
      <c r="D642" s="24" t="s">
        <v>14</v>
      </c>
      <c r="E642" s="24" t="s">
        <v>14</v>
      </c>
      <c r="F642" s="24" t="s">
        <v>14</v>
      </c>
    </row>
    <row r="643" spans="1:6" x14ac:dyDescent="0.25">
      <c r="A643" s="24">
        <v>99276</v>
      </c>
      <c r="B643" s="24" t="s">
        <v>448</v>
      </c>
      <c r="C643" s="24" t="e">
        <v>#N/A</v>
      </c>
      <c r="D643" s="24" t="e">
        <v>#N/A</v>
      </c>
      <c r="E643" s="24" t="e">
        <v>#N/A</v>
      </c>
      <c r="F643" s="24" t="e">
        <v>#N/A</v>
      </c>
    </row>
    <row r="644" spans="1:6" x14ac:dyDescent="0.25">
      <c r="A644" s="24">
        <v>99276</v>
      </c>
      <c r="B644" s="24" t="s">
        <v>448</v>
      </c>
      <c r="C644" s="24" t="e">
        <v>#N/A</v>
      </c>
      <c r="D644" s="24" t="e">
        <v>#N/A</v>
      </c>
      <c r="E644" s="24" t="e">
        <v>#N/A</v>
      </c>
      <c r="F644" s="24" t="e">
        <v>#N/A</v>
      </c>
    </row>
    <row r="645" spans="1:6" x14ac:dyDescent="0.25">
      <c r="A645" s="24">
        <v>99282</v>
      </c>
      <c r="B645" s="24" t="s">
        <v>297</v>
      </c>
      <c r="C645" s="24" t="s">
        <v>15</v>
      </c>
      <c r="D645" s="24" t="s">
        <v>14</v>
      </c>
      <c r="E645" s="24" t="s">
        <v>15</v>
      </c>
      <c r="F645" s="24" t="s">
        <v>15</v>
      </c>
    </row>
    <row r="646" spans="1:6" x14ac:dyDescent="0.25">
      <c r="A646" s="24">
        <v>99282</v>
      </c>
      <c r="B646" s="24" t="s">
        <v>297</v>
      </c>
      <c r="C646" s="24" t="s">
        <v>15</v>
      </c>
      <c r="D646" s="24" t="s">
        <v>14</v>
      </c>
      <c r="E646" s="24" t="s">
        <v>15</v>
      </c>
      <c r="F646" s="24" t="s">
        <v>15</v>
      </c>
    </row>
    <row r="647" spans="1:6" x14ac:dyDescent="0.25">
      <c r="A647" s="24">
        <v>99282</v>
      </c>
      <c r="B647" s="24" t="s">
        <v>297</v>
      </c>
      <c r="C647" s="24" t="s">
        <v>15</v>
      </c>
      <c r="D647" s="24" t="s">
        <v>14</v>
      </c>
      <c r="E647" s="24" t="s">
        <v>15</v>
      </c>
      <c r="F647" s="24" t="s">
        <v>15</v>
      </c>
    </row>
    <row r="648" spans="1:6" x14ac:dyDescent="0.25">
      <c r="A648" s="20" t="s">
        <v>298</v>
      </c>
      <c r="B648" s="20" t="s">
        <v>299</v>
      </c>
      <c r="C648" s="27" t="s">
        <v>449</v>
      </c>
      <c r="D648" s="27" t="s">
        <v>449</v>
      </c>
      <c r="E648" s="28" t="s">
        <v>449</v>
      </c>
      <c r="F648" s="27" t="s">
        <v>449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6"/>
  <sheetViews>
    <sheetView workbookViewId="0">
      <selection activeCell="A19" sqref="A19"/>
    </sheetView>
  </sheetViews>
  <sheetFormatPr defaultColWidth="8.7109375" defaultRowHeight="12" x14ac:dyDescent="0.2"/>
  <cols>
    <col min="1" max="1" width="7.7109375" style="32" bestFit="1" customWidth="1"/>
    <col min="2" max="2" width="45.28515625" style="32" bestFit="1" customWidth="1"/>
    <col min="3" max="5" width="8.7109375" style="32" bestFit="1" customWidth="1"/>
    <col min="6" max="8" width="8" style="32" bestFit="1" customWidth="1"/>
    <col min="9" max="9" width="8.7109375" style="32" bestFit="1" customWidth="1"/>
    <col min="10" max="10" width="48.42578125" style="32" bestFit="1" customWidth="1"/>
    <col min="11" max="16384" width="8.7109375" style="32"/>
  </cols>
  <sheetData>
    <row r="1" spans="1:18" ht="15" x14ac:dyDescent="0.25">
      <c r="A1" s="54"/>
      <c r="B1" s="54"/>
      <c r="C1" s="80" t="s">
        <v>450</v>
      </c>
      <c r="D1" s="81"/>
      <c r="E1" s="82"/>
      <c r="F1" s="83" t="s">
        <v>451</v>
      </c>
      <c r="G1" s="84"/>
      <c r="H1" s="85"/>
      <c r="I1" s="54"/>
      <c r="J1" s="54"/>
      <c r="K1" s="55"/>
      <c r="L1" s="55"/>
      <c r="M1" s="55"/>
    </row>
    <row r="2" spans="1:18" ht="15" x14ac:dyDescent="0.25">
      <c r="A2" s="56" t="s">
        <v>452</v>
      </c>
      <c r="B2" s="56" t="s">
        <v>453</v>
      </c>
      <c r="C2" s="57">
        <v>2017</v>
      </c>
      <c r="D2" s="57">
        <v>2018</v>
      </c>
      <c r="E2" s="57">
        <v>2019</v>
      </c>
      <c r="F2" s="58">
        <v>2017</v>
      </c>
      <c r="G2" s="58">
        <v>2018</v>
      </c>
      <c r="H2" s="58">
        <v>2019</v>
      </c>
      <c r="I2" s="56" t="s">
        <v>454</v>
      </c>
      <c r="J2" s="56" t="s">
        <v>455</v>
      </c>
      <c r="K2" s="55"/>
      <c r="L2" s="59" t="s">
        <v>54</v>
      </c>
      <c r="M2" s="55"/>
    </row>
    <row r="3" spans="1:18" ht="15" x14ac:dyDescent="0.25">
      <c r="A3" s="60">
        <v>211</v>
      </c>
      <c r="B3" s="60" t="s">
        <v>456</v>
      </c>
      <c r="C3" s="61">
        <v>1396</v>
      </c>
      <c r="D3" s="62">
        <v>1550</v>
      </c>
      <c r="E3" s="63">
        <v>1706</v>
      </c>
      <c r="F3" s="64">
        <v>1161</v>
      </c>
      <c r="G3" s="65">
        <v>1278</v>
      </c>
      <c r="H3" s="66">
        <v>1395</v>
      </c>
      <c r="I3" s="67">
        <f>SUM(C3:H3)</f>
        <v>8486</v>
      </c>
      <c r="J3" s="60"/>
      <c r="K3" s="55"/>
      <c r="L3" s="68" t="s">
        <v>55</v>
      </c>
      <c r="M3" s="68"/>
      <c r="N3" s="33"/>
      <c r="P3" s="33"/>
      <c r="Q3" s="33"/>
      <c r="R3" s="33"/>
    </row>
    <row r="4" spans="1:18" ht="15" x14ac:dyDescent="0.25">
      <c r="A4" s="60">
        <v>213</v>
      </c>
      <c r="B4" s="60" t="s">
        <v>457</v>
      </c>
      <c r="C4" s="61">
        <v>0</v>
      </c>
      <c r="D4" s="62">
        <v>0</v>
      </c>
      <c r="E4" s="63">
        <v>0</v>
      </c>
      <c r="F4" s="64">
        <v>18139</v>
      </c>
      <c r="G4" s="65">
        <v>18499</v>
      </c>
      <c r="H4" s="66">
        <v>18866</v>
      </c>
      <c r="I4" s="67">
        <f>SUM(C4:H4)</f>
        <v>55504</v>
      </c>
      <c r="J4" s="60"/>
      <c r="K4" s="55"/>
      <c r="L4" s="68" t="s">
        <v>3</v>
      </c>
      <c r="M4" s="68"/>
      <c r="N4" s="33"/>
      <c r="P4" s="33"/>
      <c r="Q4" s="33"/>
      <c r="R4" s="33"/>
    </row>
    <row r="5" spans="1:18" ht="15" x14ac:dyDescent="0.25">
      <c r="A5" s="60">
        <v>215</v>
      </c>
      <c r="B5" s="60" t="s">
        <v>23</v>
      </c>
      <c r="C5" s="61">
        <v>525</v>
      </c>
      <c r="D5" s="62">
        <v>640</v>
      </c>
      <c r="E5" s="63">
        <v>680</v>
      </c>
      <c r="F5" s="64">
        <v>222</v>
      </c>
      <c r="G5" s="65">
        <v>266</v>
      </c>
      <c r="H5" s="66">
        <v>281</v>
      </c>
      <c r="I5" s="67">
        <f>SUM(C5:H5)</f>
        <v>2614</v>
      </c>
      <c r="J5" s="60"/>
      <c r="K5" s="55"/>
      <c r="L5" s="68" t="s">
        <v>56</v>
      </c>
      <c r="M5" s="68"/>
      <c r="N5" s="33"/>
      <c r="P5" s="33"/>
      <c r="Q5" s="33"/>
      <c r="R5" s="33"/>
    </row>
    <row r="6" spans="1:18" ht="15" x14ac:dyDescent="0.25">
      <c r="A6" s="60">
        <v>216</v>
      </c>
      <c r="B6" s="60" t="s">
        <v>458</v>
      </c>
      <c r="C6" s="61">
        <v>681</v>
      </c>
      <c r="D6" s="62">
        <v>801</v>
      </c>
      <c r="E6" s="63">
        <v>841</v>
      </c>
      <c r="F6" s="64">
        <v>128</v>
      </c>
      <c r="G6" s="65">
        <v>149</v>
      </c>
      <c r="H6" s="66">
        <v>157</v>
      </c>
      <c r="I6" s="67">
        <f>SUM(C6:H6)</f>
        <v>2757</v>
      </c>
      <c r="J6" s="60"/>
      <c r="K6" s="55"/>
      <c r="L6" s="68" t="s">
        <v>56</v>
      </c>
      <c r="M6" s="68"/>
      <c r="N6" s="33"/>
      <c r="P6" s="33"/>
      <c r="Q6" s="33"/>
      <c r="R6" s="33"/>
    </row>
    <row r="7" spans="1:18" ht="15" x14ac:dyDescent="0.25">
      <c r="A7" s="60">
        <v>217</v>
      </c>
      <c r="B7" s="60" t="s">
        <v>24</v>
      </c>
      <c r="C7" s="61">
        <v>9320</v>
      </c>
      <c r="D7" s="62">
        <v>12288</v>
      </c>
      <c r="E7" s="63">
        <v>13070</v>
      </c>
      <c r="F7" s="64">
        <v>3338</v>
      </c>
      <c r="G7" s="65">
        <v>3767</v>
      </c>
      <c r="H7" s="66">
        <v>3923</v>
      </c>
      <c r="I7" s="67">
        <f t="shared" ref="I7:I13" si="0">SUM(C7:H7)</f>
        <v>45706</v>
      </c>
      <c r="J7" s="60"/>
      <c r="K7" s="55"/>
      <c r="L7" s="68" t="s">
        <v>56</v>
      </c>
      <c r="M7" s="68"/>
      <c r="N7" s="33"/>
      <c r="P7" s="33"/>
      <c r="Q7" s="33"/>
      <c r="R7" s="33"/>
    </row>
    <row r="8" spans="1:18" ht="15" x14ac:dyDescent="0.25">
      <c r="A8" s="60">
        <v>218</v>
      </c>
      <c r="B8" s="60" t="s">
        <v>459</v>
      </c>
      <c r="C8" s="61">
        <v>4655</v>
      </c>
      <c r="D8" s="62">
        <v>5591</v>
      </c>
      <c r="E8" s="63">
        <v>5872</v>
      </c>
      <c r="F8" s="64">
        <v>1596</v>
      </c>
      <c r="G8" s="65">
        <v>1911</v>
      </c>
      <c r="H8" s="66">
        <v>2005</v>
      </c>
      <c r="I8" s="67">
        <f t="shared" si="0"/>
        <v>21630</v>
      </c>
      <c r="J8" s="60"/>
      <c r="K8" s="55"/>
      <c r="L8" s="68" t="s">
        <v>56</v>
      </c>
      <c r="M8" s="68"/>
      <c r="N8" s="33"/>
      <c r="P8" s="33"/>
      <c r="Q8" s="33"/>
      <c r="R8" s="33"/>
    </row>
    <row r="9" spans="1:18" ht="15" x14ac:dyDescent="0.25">
      <c r="A9" s="60">
        <v>219</v>
      </c>
      <c r="B9" s="60" t="s">
        <v>460</v>
      </c>
      <c r="C9" s="61">
        <v>5665</v>
      </c>
      <c r="D9" s="62">
        <v>6862</v>
      </c>
      <c r="E9" s="63">
        <v>7247</v>
      </c>
      <c r="F9" s="64">
        <v>1749</v>
      </c>
      <c r="G9" s="65">
        <v>2082</v>
      </c>
      <c r="H9" s="66">
        <v>2190</v>
      </c>
      <c r="I9" s="67">
        <f t="shared" si="0"/>
        <v>25795</v>
      </c>
      <c r="J9" s="60"/>
      <c r="K9" s="55"/>
      <c r="L9" s="68" t="s">
        <v>56</v>
      </c>
      <c r="M9" s="68"/>
      <c r="N9" s="33"/>
      <c r="P9" s="33"/>
      <c r="Q9" s="33"/>
      <c r="R9" s="33"/>
    </row>
    <row r="10" spans="1:18" ht="15" x14ac:dyDescent="0.25">
      <c r="A10" s="60">
        <v>224</v>
      </c>
      <c r="B10" s="60" t="s">
        <v>461</v>
      </c>
      <c r="C10" s="61">
        <v>4925</v>
      </c>
      <c r="D10" s="62">
        <v>5918</v>
      </c>
      <c r="E10" s="63">
        <v>6228</v>
      </c>
      <c r="F10" s="64">
        <v>26</v>
      </c>
      <c r="G10" s="65">
        <v>89</v>
      </c>
      <c r="H10" s="66">
        <v>108</v>
      </c>
      <c r="I10" s="67">
        <f t="shared" si="0"/>
        <v>17294</v>
      </c>
      <c r="J10" s="60"/>
      <c r="K10" s="55"/>
      <c r="L10" s="68" t="s">
        <v>55</v>
      </c>
      <c r="M10" s="68"/>
      <c r="N10" s="33"/>
      <c r="P10" s="33"/>
      <c r="Q10" s="33"/>
      <c r="R10" s="33"/>
    </row>
    <row r="11" spans="1:18" ht="15" x14ac:dyDescent="0.25">
      <c r="A11" s="60">
        <v>225</v>
      </c>
      <c r="B11" s="60" t="s">
        <v>462</v>
      </c>
      <c r="C11" s="61">
        <v>5130</v>
      </c>
      <c r="D11" s="62">
        <v>5612</v>
      </c>
      <c r="E11" s="63">
        <v>6191</v>
      </c>
      <c r="F11" s="64">
        <v>3507</v>
      </c>
      <c r="G11" s="65">
        <v>3775</v>
      </c>
      <c r="H11" s="66">
        <v>4097</v>
      </c>
      <c r="I11" s="67">
        <f t="shared" si="0"/>
        <v>28312</v>
      </c>
      <c r="J11" s="60"/>
      <c r="K11" s="55"/>
      <c r="L11" s="68" t="s">
        <v>55</v>
      </c>
      <c r="M11" s="68"/>
      <c r="N11" s="33"/>
      <c r="P11" s="33"/>
      <c r="Q11" s="33"/>
      <c r="R11" s="33"/>
    </row>
    <row r="12" spans="1:18" ht="15" x14ac:dyDescent="0.25">
      <c r="A12" s="60">
        <v>230</v>
      </c>
      <c r="B12" s="60" t="s">
        <v>463</v>
      </c>
      <c r="C12" s="61">
        <v>11800</v>
      </c>
      <c r="D12" s="62">
        <f>15757+10500</f>
        <v>26257</v>
      </c>
      <c r="E12" s="63">
        <f>15464+100</f>
        <v>15564</v>
      </c>
      <c r="F12" s="64">
        <v>0</v>
      </c>
      <c r="G12" s="65">
        <v>0</v>
      </c>
      <c r="H12" s="66">
        <v>0</v>
      </c>
      <c r="I12" s="67">
        <f t="shared" si="0"/>
        <v>53621</v>
      </c>
      <c r="J12" s="60" t="s">
        <v>464</v>
      </c>
      <c r="K12" s="55"/>
      <c r="L12" s="68" t="s">
        <v>50</v>
      </c>
      <c r="M12" s="68"/>
      <c r="N12" s="33"/>
      <c r="P12" s="33"/>
      <c r="Q12" s="33"/>
      <c r="R12" s="33"/>
    </row>
    <row r="13" spans="1:18" ht="15" x14ac:dyDescent="0.25">
      <c r="A13" s="60">
        <v>235</v>
      </c>
      <c r="B13" s="60" t="s">
        <v>465</v>
      </c>
      <c r="C13" s="61">
        <v>3474</v>
      </c>
      <c r="D13" s="62">
        <v>3474</v>
      </c>
      <c r="E13" s="63">
        <v>3474</v>
      </c>
      <c r="F13" s="64">
        <v>30</v>
      </c>
      <c r="G13" s="65">
        <v>30</v>
      </c>
      <c r="H13" s="66">
        <v>30</v>
      </c>
      <c r="I13" s="67">
        <f t="shared" si="0"/>
        <v>10512</v>
      </c>
      <c r="J13" s="60"/>
      <c r="K13" s="55"/>
      <c r="L13" s="68" t="s">
        <v>55</v>
      </c>
      <c r="M13" s="68"/>
      <c r="N13" s="33"/>
      <c r="P13" s="33"/>
      <c r="Q13" s="33"/>
      <c r="R13" s="33"/>
    </row>
    <row r="14" spans="1:18" ht="15" x14ac:dyDescent="0.25">
      <c r="A14" s="60"/>
      <c r="B14" s="60"/>
      <c r="C14" s="61"/>
      <c r="D14" s="62"/>
      <c r="E14" s="63"/>
      <c r="F14" s="64"/>
      <c r="G14" s="65"/>
      <c r="H14" s="66"/>
      <c r="I14" s="60"/>
      <c r="J14" s="60"/>
      <c r="K14" s="55"/>
      <c r="L14" s="55"/>
      <c r="M14" s="55"/>
    </row>
    <row r="15" spans="1:18" ht="15" x14ac:dyDescent="0.25">
      <c r="A15" s="69">
        <v>13264</v>
      </c>
      <c r="B15" s="69" t="s">
        <v>472</v>
      </c>
      <c r="C15" s="61">
        <v>0</v>
      </c>
      <c r="D15" s="62">
        <v>0</v>
      </c>
      <c r="E15" s="63">
        <v>0</v>
      </c>
      <c r="F15" s="64">
        <v>507</v>
      </c>
      <c r="G15" s="65">
        <v>459</v>
      </c>
      <c r="H15" s="66">
        <v>0</v>
      </c>
      <c r="I15" s="60"/>
      <c r="J15" s="60"/>
      <c r="K15" s="55"/>
      <c r="L15" s="55" t="s">
        <v>4</v>
      </c>
      <c r="M15" s="55"/>
    </row>
    <row r="16" spans="1:18" ht="15" x14ac:dyDescent="0.25">
      <c r="A16" s="70">
        <v>15258</v>
      </c>
      <c r="B16" s="70" t="s">
        <v>473</v>
      </c>
      <c r="C16" s="71">
        <v>6303</v>
      </c>
      <c r="D16" s="72">
        <v>24</v>
      </c>
      <c r="E16" s="73">
        <v>0</v>
      </c>
      <c r="F16" s="74">
        <v>615</v>
      </c>
      <c r="G16" s="75">
        <v>42</v>
      </c>
      <c r="H16" s="76">
        <v>0</v>
      </c>
      <c r="I16" s="77"/>
      <c r="J16" s="77"/>
      <c r="K16" s="55"/>
      <c r="L16" s="68" t="s">
        <v>55</v>
      </c>
      <c r="M16" s="55"/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Summary</vt:lpstr>
      <vt:lpstr>SDGE Dollar Forecast</vt:lpstr>
      <vt:lpstr>Total Forecast</vt:lpstr>
      <vt:lpstr>Reference</vt:lpstr>
      <vt:lpstr>Split - SDG&amp;E &amp; Customer Costs</vt:lpstr>
      <vt:lpstr>'SDGE Dollar Forecast'!_Toc392670256</vt:lpstr>
      <vt:lpstr>'Total Forecast'!_Toc392670256</vt:lpstr>
      <vt:lpstr>'SDGE Dollar Forecast'!Print_Area</vt:lpstr>
      <vt:lpstr>'Total Forecast'!Print_Area</vt:lpstr>
      <vt:lpstr>'SDGE Dollar Forecast'!Print_Titles</vt:lpstr>
      <vt:lpstr>'Total Forecast'!Print_Titles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Casey W. Butler</dc:creator>
  <cp:lastModifiedBy>Saxe, William</cp:lastModifiedBy>
  <cp:lastPrinted>2014-08-12T21:24:07Z</cp:lastPrinted>
  <dcterms:created xsi:type="dcterms:W3CDTF">2014-07-29T20:04:44Z</dcterms:created>
  <dcterms:modified xsi:type="dcterms:W3CDTF">2020-03-11T16:02:31Z</dcterms:modified>
</cp:coreProperties>
</file>